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bruiker\Desktop\Documenten nieuwe website\"/>
    </mc:Choice>
  </mc:AlternateContent>
  <workbookProtection workbookPassword="F511" lockStructure="1"/>
  <bookViews>
    <workbookView xWindow="0" yWindow="0" windowWidth="28800" windowHeight="11535"/>
  </bookViews>
  <sheets>
    <sheet name="Invulblad" sheetId="2" r:id="rId1"/>
    <sheet name="Risicoscan" sheetId="1" r:id="rId2"/>
  </sheets>
  <definedNames>
    <definedName name="_xlnm._FilterDatabase" localSheetId="1" hidden="1">Risicoscan!$H$34:$H$35</definedName>
    <definedName name="Aantalpubliek">Risicoscan!$B$21:$B$25</definedName>
    <definedName name="_xlnm.Print_Area" localSheetId="0">Invulblad!$A$1:$D$51</definedName>
    <definedName name="_xlnm.Print_Area" localSheetId="1">Risicoscan!$A$1:$I$59</definedName>
    <definedName name="bereikbaaromgeving">Risicoscan!$E$25:$E$26</definedName>
    <definedName name="blok1">Risicoscan!$E$48:$E$49</definedName>
    <definedName name="blok10">Risicoscan!#REF!</definedName>
    <definedName name="blok11">Risicoscan!$E$58:$E$59</definedName>
    <definedName name="blok2">Risicoscan!$E$50:$E$51</definedName>
    <definedName name="blok3">Risicoscan!$E$52:$E$53</definedName>
    <definedName name="blok4">Risicoscan!$E$54:$E$55</definedName>
    <definedName name="blok5">Risicoscan!$E$56:$E$57</definedName>
    <definedName name="blok6">Risicoscan!#REF!</definedName>
    <definedName name="blok7">Risicoscan!#REF!</definedName>
    <definedName name="blok8">Risicoscan!#REF!</definedName>
    <definedName name="blok9">Risicoscan!#REF!</definedName>
    <definedName name="Dag">Risicoscan!$H$20:$H$21</definedName>
    <definedName name="Dagen">Risicoscan!$H$31:$H$32</definedName>
    <definedName name="Drank">Risicoscan!$B$12:$B$14</definedName>
    <definedName name="Duurevenement">Risicoscan!$H$26:$H$29</definedName>
    <definedName name="Ervaringevenement">Risicoscan!$H$43:$H$45</definedName>
    <definedName name="Gemeentegrens">Risicoscan!$E$22:$E$23</definedName>
    <definedName name="Leeftijd">Risicoscan!$B$3:$B$10</definedName>
    <definedName name="Locatie">Risicoscan!$E$7:$E$12</definedName>
    <definedName name="Ondergrond">Risicoscan!$E$18:$E$20</definedName>
    <definedName name="Publiek">Risicoscan!$B$17:$B$18</definedName>
    <definedName name="Publiekaantal">Risicoscan!$B$21:$B$27</definedName>
    <definedName name="Publieksstroom">Risicoscan!$E$3:$E$5</definedName>
    <definedName name="Samenloop">Risicoscan!$H$40:$H$41</definedName>
    <definedName name="Soort">Risicoscan!$H$3:$H$17</definedName>
    <definedName name="Specialeffects">Risicoscan!$H$34:$H$37</definedName>
    <definedName name="Specifiekegroepen">Risicoscan!$B$29:$B$33</definedName>
    <definedName name="Tijd">Risicoscan!$H$23:$H$25</definedName>
    <definedName name="toegankelijkheid">Risicoscan!$E$14:$E$16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 r="C22" i="2"/>
  <c r="C20" i="2" l="1"/>
  <c r="C15" i="2"/>
  <c r="C13" i="2"/>
  <c r="C11" i="2"/>
  <c r="C28" i="2" l="1"/>
  <c r="C30" i="2" l="1"/>
  <c r="C31" i="2" l="1"/>
  <c r="C33" i="2" l="1"/>
  <c r="C32" i="2" l="1"/>
  <c r="C12" i="2"/>
  <c r="C23" i="2" l="1"/>
  <c r="C19" i="2"/>
  <c r="C14" i="2" l="1"/>
  <c r="C24" i="2" l="1"/>
  <c r="C16" i="2" l="1"/>
  <c r="C29" i="2"/>
  <c r="C34" i="2" s="1"/>
  <c r="E46" i="2"/>
  <c r="E43" i="2"/>
  <c r="E44" i="2"/>
  <c r="E45" i="2"/>
  <c r="E47" i="2"/>
  <c r="E48" i="2"/>
  <c r="C25" i="2"/>
  <c r="C36" i="2" l="1"/>
  <c r="B39" i="2" s="1"/>
  <c r="E50" i="2"/>
  <c r="B51" i="2" s="1"/>
</calcChain>
</file>

<file path=xl/sharedStrings.xml><?xml version="1.0" encoding="utf-8"?>
<sst xmlns="http://schemas.openxmlformats.org/spreadsheetml/2006/main" count="193" uniqueCount="130">
  <si>
    <t>Publieksprofiel</t>
  </si>
  <si>
    <t>Alle leeftijden</t>
  </si>
  <si>
    <t>Gebruik alcohol/drugs</t>
  </si>
  <si>
    <t>Aanwezigheid publiek</t>
  </si>
  <si>
    <t>Als toeschouwer</t>
  </si>
  <si>
    <t>Nee</t>
  </si>
  <si>
    <t>Ruimtelijk profiel</t>
  </si>
  <si>
    <t>1 locatie</t>
  </si>
  <si>
    <t>2 of meer locaties</t>
  </si>
  <si>
    <t>Binnen locatie</t>
  </si>
  <si>
    <t>Buiten locatie</t>
  </si>
  <si>
    <t>Binnen- en buitenlocatie</t>
  </si>
  <si>
    <t>Duur evenement</t>
  </si>
  <si>
    <t>Sportwedstrijd</t>
  </si>
  <si>
    <t>Beurs</t>
  </si>
  <si>
    <t>Optocht</t>
  </si>
  <si>
    <t xml:space="preserve">Markt/braderie </t>
  </si>
  <si>
    <t>Auto- en motorsportevenementen</t>
  </si>
  <si>
    <t>Alcohol</t>
  </si>
  <si>
    <t>Geen</t>
  </si>
  <si>
    <t>Type ondergrond</t>
  </si>
  <si>
    <t>Water</t>
  </si>
  <si>
    <t>Positief</t>
  </si>
  <si>
    <t>Negatief</t>
  </si>
  <si>
    <t>Kermis</t>
  </si>
  <si>
    <t>Soort evenement</t>
  </si>
  <si>
    <t>Harde ondergrond: steen, asfalt ed.</t>
  </si>
  <si>
    <t>Zachte ondergrond: zand, grasland ed.</t>
  </si>
  <si>
    <t>Aanwezigheid specifieke groepen</t>
  </si>
  <si>
    <t>0 - 5.000</t>
  </si>
  <si>
    <t>Alcohol en drugs</t>
  </si>
  <si>
    <t>Als toeschouwer en deelnemer</t>
  </si>
  <si>
    <t>Matig (2 beschikbare wegen)</t>
  </si>
  <si>
    <t>Goed (3 of meer beschikbare wegen)</t>
  </si>
  <si>
    <t>Muziek evenement, overig</t>
  </si>
  <si>
    <t>Muziek evenement, house/dance</t>
  </si>
  <si>
    <t>Muziek evenement, popconcert</t>
  </si>
  <si>
    <t>Multidisicplinaire risicoscan</t>
  </si>
  <si>
    <t xml:space="preserve"> </t>
  </si>
  <si>
    <t>Buitenlocatie met aanwezigheid tent</t>
  </si>
  <si>
    <t>Wandelmars</t>
  </si>
  <si>
    <t>Dierenmarkt/-show</t>
  </si>
  <si>
    <t>Ja</t>
  </si>
  <si>
    <t xml:space="preserve">Samenloop met andere grote evenementen in uw gemeente </t>
  </si>
  <si>
    <t>Activiteitenprofiel</t>
  </si>
  <si>
    <r>
      <t xml:space="preserve">Overige vragen ivm infectierisico's. 
</t>
    </r>
    <r>
      <rPr>
        <sz val="10"/>
        <rFont val="Arial"/>
        <family val="2"/>
      </rPr>
      <t>Los van het aantal risicopunten, gelieve de GHOR om advies vragen indien één of meerdere keren ja is ingevuld bij onderstaande vragen. De GHOR stemt het advies af met de GGD,</t>
    </r>
  </si>
  <si>
    <t xml:space="preserve">Zijn bij het evenement (huis)dieren betrokken? </t>
  </si>
  <si>
    <t>Wordt er getatoeëerd (ook permanent make-up) of gepierced op het evenement?</t>
  </si>
  <si>
    <t>Naam evenement</t>
  </si>
  <si>
    <t>Datum evenement</t>
  </si>
  <si>
    <t>Behandelaar</t>
  </si>
  <si>
    <t>Leeftijd</t>
  </si>
  <si>
    <t>Subtotaal</t>
  </si>
  <si>
    <t>Punten</t>
  </si>
  <si>
    <t>Tijdelijk onderkomen (tent, etc)</t>
  </si>
  <si>
    <t>Betreft het een meerdaags evenement waarbij gebruik wordt gemaakt van tijdelijke overnachtingsmogelijkheden?</t>
  </si>
  <si>
    <t xml:space="preserve">Betreft het een evenement waarbij gebruik wordt gemaakt van niet-reguliere horecavoorzieningen of reguliere horecavoorzieningen die tijdelijk zijn uitgebreid? </t>
  </si>
  <si>
    <t>ADVIES T.A.V. INFECTIEZIEKTEN RISICO'S</t>
  </si>
  <si>
    <t>Vragen t.a.v. infectieziekten risico's</t>
  </si>
  <si>
    <t xml:space="preserve"> RISICOCLASSIFICATIE:</t>
  </si>
  <si>
    <t>Volksfeest (met meerdere vergunningen)</t>
  </si>
  <si>
    <t xml:space="preserve">Worden er voor het evenement tijdelijke sanitaire voorzieningen of andere watervoorzieningen (zwembaden, douches, toiletten, etc) op het evenemententerrein geplaatst? </t>
  </si>
  <si>
    <t xml:space="preserve">Worden er voor het evenement tijdelijke koeltorens (t.b.v. airconditioning, klimaatbeheersing) op het evenemententerrein geplaatst? </t>
  </si>
  <si>
    <t>Worden er voor het evenement tijdelijke koeltorens (t.b.v. airconditioning en klimaatbeheersing) op het evenemententerrein geplaatst?</t>
  </si>
  <si>
    <t>Maandag t/m donderdag</t>
  </si>
  <si>
    <t>Vrijdag t/m zondag</t>
  </si>
  <si>
    <t>Aanvraag nummer (indien van toepassing)</t>
  </si>
  <si>
    <t>Weekdag evenement</t>
  </si>
  <si>
    <r>
      <t xml:space="preserve">Politiek sensitieve personen </t>
    </r>
    <r>
      <rPr>
        <sz val="8"/>
        <rFont val="Arial"/>
        <family val="2"/>
      </rPr>
      <t>(bijv. Geert Wilders)</t>
    </r>
  </si>
  <si>
    <t>0 - 12 jaar (zonder aanwezigheid ouders)</t>
  </si>
  <si>
    <t>0 - 12 jaar (met aanwezigheid ouders)</t>
  </si>
  <si>
    <t>18-30 jaar</t>
  </si>
  <si>
    <t>&gt;65 jaar</t>
  </si>
  <si>
    <t>30-64 jaar</t>
  </si>
  <si>
    <t>&gt; 50.000</t>
  </si>
  <si>
    <r>
      <t xml:space="preserve">Minder zelfredzamen </t>
    </r>
    <r>
      <rPr>
        <sz val="8"/>
        <rFont val="Arial"/>
        <family val="2"/>
      </rPr>
      <t>(bijv. minder validen)</t>
    </r>
  </si>
  <si>
    <t>Ervaringen m.b.t. het evenement</t>
  </si>
  <si>
    <t>Route (looproute/fietsroute)</t>
  </si>
  <si>
    <t>Gemeentegrens overschrijdend</t>
  </si>
  <si>
    <t>Slecht (1 weg, afsluiting hoofdweg)</t>
  </si>
  <si>
    <t>Muziek evenement, "piratenfestijn"</t>
  </si>
  <si>
    <t>Tentfeest</t>
  </si>
  <si>
    <t>&lt; 5 uur, overdag</t>
  </si>
  <si>
    <t>&lt; 5 uur, avond/nacht</t>
  </si>
  <si>
    <t>&gt; 5 uur, overdag</t>
  </si>
  <si>
    <t>&gt; 5 uur, avond/nacht</t>
  </si>
  <si>
    <t>Meerdere aaneengesloten dagen</t>
  </si>
  <si>
    <t>Leden Koninklijk Huis (Z.K.H./H.K.H.)</t>
  </si>
  <si>
    <t>Verblijfplaats publiek</t>
  </si>
  <si>
    <t>Evenementlocatie(s)</t>
  </si>
  <si>
    <t>13-17 jaar</t>
  </si>
  <si>
    <t>5.001 - 10.000</t>
  </si>
  <si>
    <t>10.001 - 15.000</t>
  </si>
  <si>
    <t>15.001 - 20.000</t>
  </si>
  <si>
    <t>20.001 - 30.000</t>
  </si>
  <si>
    <t>30.001 - 50.000</t>
  </si>
  <si>
    <t>PUBLIESKPROFIEL</t>
  </si>
  <si>
    <t>RUIMTELIJK PROFIEL</t>
  </si>
  <si>
    <t>Risicoscan Evenementenveiligheid</t>
  </si>
  <si>
    <t>ACTIVITEITENPROFIEL</t>
  </si>
  <si>
    <t>TOTAAL</t>
  </si>
  <si>
    <t>Bij daglicht</t>
  </si>
  <si>
    <t>Meerdere aangesloten dagen</t>
  </si>
  <si>
    <t>Invultips:</t>
  </si>
  <si>
    <t>* Indien meerdere opties van toepassing zijn, kies dan het hoogte risico (meeste punten)</t>
  </si>
  <si>
    <t>Aantal bezoekers &amp; deelnemers</t>
  </si>
  <si>
    <t>Ervaring met evenement in voorgaande jaren</t>
  </si>
  <si>
    <t>Gebruik vuurwerk/special effects</t>
  </si>
  <si>
    <t>Vuurwerk</t>
  </si>
  <si>
    <t>Special effects</t>
  </si>
  <si>
    <t>Vuurwerk + special effects</t>
  </si>
  <si>
    <t>Samenloop met andere evenementen in uw gemeente</t>
  </si>
  <si>
    <t>Toegankelijkheid van aan- en afvoerwegen</t>
  </si>
  <si>
    <t>voor hulpverleningsdiensten</t>
  </si>
  <si>
    <t>Toegankelijkheid aan- en afvoerwegen voor hulpv.diensten</t>
  </si>
  <si>
    <t xml:space="preserve">Is het evenement van invloed op de </t>
  </si>
  <si>
    <t>bereikbaarheid van de omgeving?</t>
  </si>
  <si>
    <t>Vliegshows (conform wet Luchtvaart)</t>
  </si>
  <si>
    <t>Extra vragen</t>
  </si>
  <si>
    <t>Is het evenement van invloed op de bereikbaarheid van de omgeving?</t>
  </si>
  <si>
    <t>Let op: het gaat hierbij om de bereikbaarheid door hulpverleningsdiensten naar de omgeving van het evenement</t>
  </si>
  <si>
    <t>Indien u "ja" kiest  worden er 2 risicopunten opgeteld bij het activiteitenprofiel</t>
  </si>
  <si>
    <t xml:space="preserve">Deelnemers: personen die deelnemen aan sportwedstrijden/wandelmarsen </t>
  </si>
  <si>
    <r>
      <t xml:space="preserve">Hierbij gaat het om het totaal aantal bezoekers tijdens het </t>
    </r>
    <r>
      <rPr>
        <b/>
        <i/>
        <u/>
        <sz val="10"/>
        <rFont val="Arial"/>
        <family val="2"/>
      </rPr>
      <t>piekmoment</t>
    </r>
  </si>
  <si>
    <t>Binnenlocatie met tent</t>
  </si>
  <si>
    <t xml:space="preserve">&gt; 30 punten = C evenement </t>
  </si>
  <si>
    <r>
      <t xml:space="preserve">Gewelds sensitieve groepen </t>
    </r>
    <r>
      <rPr>
        <sz val="8"/>
        <rFont val="Arial"/>
        <family val="2"/>
      </rPr>
      <t>(bijv. Hooligans, OMG)</t>
    </r>
  </si>
  <si>
    <t>Deels bij daglicht, deels in het donker</t>
  </si>
  <si>
    <t>&lt; 20 punten = A evenement</t>
  </si>
  <si>
    <t>&gt; 19,9 - &lt; 29,9 = B evenement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</si>
</sst>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b/>
      <sz val="10"/>
      <name val="Arial"/>
      <family val="2"/>
    </font>
    <font>
      <sz val="8"/>
      <name val="Arial"/>
      <family val="2"/>
    </font>
    <font>
      <b/>
      <sz val="16"/>
      <name val="Arial"/>
      <family val="2"/>
    </font>
    <font>
      <sz val="10"/>
      <name val="Arial"/>
      <family val="2"/>
    </font>
    <font>
      <sz val="10"/>
      <color indexed="9"/>
      <name val="Arial"/>
      <family val="2"/>
    </font>
    <font>
      <b/>
      <sz val="12"/>
      <name val="Arial"/>
      <family val="2"/>
    </font>
    <font>
      <sz val="10"/>
      <color indexed="10"/>
      <name val="Arial"/>
      <family val="2"/>
    </font>
    <font>
      <b/>
      <sz val="12"/>
      <name val="Arial"/>
      <family val="2"/>
    </font>
    <font>
      <b/>
      <sz val="10"/>
      <color indexed="9"/>
      <name val="Arial"/>
      <family val="2"/>
    </font>
    <font>
      <b/>
      <sz val="10"/>
      <name val="Arial"/>
      <family val="2"/>
    </font>
    <font>
      <b/>
      <sz val="11"/>
      <name val="Arial"/>
      <family val="2"/>
    </font>
    <font>
      <b/>
      <i/>
      <sz val="10"/>
      <name val="Arial"/>
      <family val="2"/>
    </font>
    <font>
      <sz val="11"/>
      <name val="Arial"/>
      <family val="2"/>
    </font>
    <font>
      <sz val="10"/>
      <color rgb="FFFF0000"/>
      <name val="Arial"/>
      <family val="2"/>
    </font>
    <font>
      <b/>
      <sz val="10"/>
      <color rgb="FFFF0000"/>
      <name val="Arial"/>
      <family val="2"/>
    </font>
    <font>
      <b/>
      <i/>
      <sz val="12"/>
      <name val="Arial"/>
      <family val="2"/>
    </font>
    <font>
      <b/>
      <i/>
      <u/>
      <sz val="10"/>
      <name val="Arial"/>
      <family val="2"/>
    </font>
    <font>
      <sz val="10"/>
      <color theme="0"/>
      <name val="Arial"/>
      <family val="2"/>
    </font>
  </fonts>
  <fills count="8">
    <fill>
      <patternFill patternType="none"/>
    </fill>
    <fill>
      <patternFill patternType="gray125"/>
    </fill>
    <fill>
      <patternFill patternType="solid">
        <fgColor indexed="13"/>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130">
    <xf numFmtId="0" fontId="0" fillId="0" borderId="0" xfId="0"/>
    <xf numFmtId="0" fontId="0" fillId="0" borderId="0" xfId="0" applyBorder="1"/>
    <xf numFmtId="0" fontId="0" fillId="0" borderId="1" xfId="0" applyBorder="1"/>
    <xf numFmtId="0" fontId="0" fillId="0" borderId="1" xfId="0" applyFill="1" applyBorder="1"/>
    <xf numFmtId="0" fontId="0" fillId="0" borderId="0" xfId="0" applyFill="1" applyBorder="1"/>
    <xf numFmtId="0" fontId="0" fillId="0" borderId="1" xfId="0" applyFill="1" applyBorder="1" applyAlignment="1">
      <alignment wrapText="1"/>
    </xf>
    <xf numFmtId="0" fontId="0" fillId="0" borderId="2" xfId="0" applyFill="1" applyBorder="1"/>
    <xf numFmtId="0" fontId="0" fillId="0" borderId="0" xfId="0" applyAlignment="1">
      <alignment horizontal="justify" vertical="center"/>
    </xf>
    <xf numFmtId="0" fontId="0" fillId="0" borderId="3" xfId="0" applyBorder="1"/>
    <xf numFmtId="49" fontId="0" fillId="0" borderId="4" xfId="0" applyNumberFormat="1" applyFill="1" applyBorder="1" applyAlignment="1">
      <alignment wrapText="1"/>
    </xf>
    <xf numFmtId="0" fontId="0" fillId="0" borderId="5" xfId="0" applyBorder="1" applyAlignment="1">
      <alignment horizontal="center" vertical="center"/>
    </xf>
    <xf numFmtId="0" fontId="0" fillId="0" borderId="2" xfId="0" applyBorder="1"/>
    <xf numFmtId="0" fontId="0" fillId="0" borderId="6" xfId="0"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3" xfId="0" applyFill="1" applyBorder="1"/>
    <xf numFmtId="0" fontId="0" fillId="0" borderId="4" xfId="0" applyBorder="1"/>
    <xf numFmtId="0" fontId="1" fillId="0" borderId="1" xfId="0" applyFont="1" applyFill="1" applyBorder="1"/>
    <xf numFmtId="0" fontId="1" fillId="0" borderId="1" xfId="0" applyFont="1" applyBorder="1"/>
    <xf numFmtId="0" fontId="0" fillId="0" borderId="1" xfId="0" applyFill="1" applyBorder="1" applyAlignment="1"/>
    <xf numFmtId="0" fontId="0" fillId="0" borderId="1" xfId="0" applyFill="1" applyBorder="1" applyAlignment="1">
      <alignment horizontal="left"/>
    </xf>
    <xf numFmtId="0" fontId="5" fillId="0" borderId="1" xfId="0" applyNumberFormat="1" applyFont="1" applyFill="1" applyBorder="1" applyAlignment="1">
      <alignment horizontal="left"/>
    </xf>
    <xf numFmtId="0" fontId="0" fillId="0" borderId="1" xfId="0" applyBorder="1" applyAlignment="1">
      <alignment horizontal="left"/>
    </xf>
    <xf numFmtId="0" fontId="2" fillId="0" borderId="0" xfId="0" applyFont="1" applyFill="1" applyBorder="1" applyAlignment="1">
      <alignment horizontal="center"/>
    </xf>
    <xf numFmtId="0" fontId="3" fillId="0" borderId="1" xfId="0" applyFont="1" applyBorder="1"/>
    <xf numFmtId="0" fontId="5" fillId="0" borderId="0" xfId="0" applyFont="1"/>
    <xf numFmtId="0" fontId="5" fillId="0" borderId="0" xfId="0" applyFont="1" applyAlignment="1">
      <alignment horizontal="justify" vertical="center"/>
    </xf>
    <xf numFmtId="0" fontId="5" fillId="0" borderId="7" xfId="0" applyFont="1" applyFill="1" applyBorder="1"/>
    <xf numFmtId="0" fontId="5" fillId="0" borderId="1" xfId="0" applyFont="1" applyFill="1" applyBorder="1"/>
    <xf numFmtId="0" fontId="0" fillId="0" borderId="1" xfId="0" applyFont="1" applyFill="1" applyBorder="1"/>
    <xf numFmtId="0" fontId="2" fillId="0" borderId="0" xfId="0"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5" borderId="10" xfId="0" applyFont="1" applyFill="1" applyBorder="1" applyAlignment="1">
      <alignment horizontal="center" vertical="center"/>
    </xf>
    <xf numFmtId="0" fontId="2" fillId="3" borderId="9" xfId="0" applyFont="1" applyFill="1" applyBorder="1" applyAlignment="1">
      <alignment horizontal="center" vertical="center"/>
    </xf>
    <xf numFmtId="0" fontId="0" fillId="0" borderId="7" xfId="0" applyBorder="1"/>
    <xf numFmtId="0" fontId="0" fillId="3" borderId="7" xfId="0" applyFill="1" applyBorder="1" applyAlignment="1">
      <alignment horizontal="right"/>
    </xf>
    <xf numFmtId="0" fontId="12" fillId="6" borderId="13" xfId="0" applyFont="1" applyFill="1" applyBorder="1" applyAlignment="1">
      <alignment horizontal="center"/>
    </xf>
    <xf numFmtId="0" fontId="12" fillId="6" borderId="11" xfId="0" applyFont="1" applyFill="1" applyBorder="1" applyAlignment="1">
      <alignment horizontal="center" vertical="center"/>
    </xf>
    <xf numFmtId="0" fontId="5" fillId="0" borderId="2" xfId="0" applyFont="1" applyFill="1" applyBorder="1"/>
    <xf numFmtId="0" fontId="5" fillId="0" borderId="2" xfId="0" applyFont="1" applyBorder="1"/>
    <xf numFmtId="0" fontId="7" fillId="5" borderId="12" xfId="0" applyFont="1" applyFill="1" applyBorder="1" applyAlignment="1">
      <alignment horizontal="center" vertical="center"/>
    </xf>
    <xf numFmtId="0" fontId="9" fillId="5" borderId="12" xfId="0" applyFont="1" applyFill="1" applyBorder="1" applyAlignment="1">
      <alignment horizontal="center" vertical="center"/>
    </xf>
    <xf numFmtId="0" fontId="0" fillId="7" borderId="0" xfId="0" applyFill="1"/>
    <xf numFmtId="0" fontId="8" fillId="7" borderId="0" xfId="0" applyFont="1" applyFill="1"/>
    <xf numFmtId="0" fontId="0" fillId="7" borderId="0" xfId="0" applyFill="1" applyBorder="1" applyAlignment="1"/>
    <xf numFmtId="0" fontId="0" fillId="7" borderId="0" xfId="0" applyFill="1" applyBorder="1"/>
    <xf numFmtId="0" fontId="1" fillId="7" borderId="0" xfId="0" applyFont="1" applyFill="1"/>
    <xf numFmtId="0" fontId="6" fillId="7" borderId="0" xfId="0" applyFont="1" applyFill="1"/>
    <xf numFmtId="0" fontId="10" fillId="7" borderId="0" xfId="0" applyFont="1" applyFill="1" applyBorder="1" applyAlignment="1">
      <alignment horizontal="center"/>
    </xf>
    <xf numFmtId="0" fontId="2" fillId="7" borderId="0" xfId="0" applyFont="1" applyFill="1" applyBorder="1" applyAlignment="1">
      <alignment horizontal="center"/>
    </xf>
    <xf numFmtId="0" fontId="6" fillId="7" borderId="0" xfId="0" applyFont="1" applyFill="1" applyAlignment="1">
      <alignment horizontal="center"/>
    </xf>
    <xf numFmtId="0" fontId="0" fillId="7" borderId="0" xfId="0" applyFill="1" applyAlignment="1"/>
    <xf numFmtId="0" fontId="8" fillId="7" borderId="0" xfId="0" applyFont="1" applyFill="1" applyBorder="1"/>
    <xf numFmtId="0" fontId="6" fillId="7" borderId="0" xfId="0" applyFont="1" applyFill="1" applyBorder="1" applyAlignment="1"/>
    <xf numFmtId="0" fontId="9" fillId="7" borderId="0" xfId="0" applyFont="1" applyFill="1" applyBorder="1" applyAlignment="1">
      <alignment horizontal="center"/>
    </xf>
    <xf numFmtId="0" fontId="5" fillId="7" borderId="0" xfId="0" applyFont="1" applyFill="1"/>
    <xf numFmtId="0" fontId="0" fillId="7" borderId="0" xfId="0" applyFill="1" applyAlignment="1">
      <alignment horizontal="justify" vertical="center"/>
    </xf>
    <xf numFmtId="0" fontId="5" fillId="7" borderId="0" xfId="0" applyFont="1" applyFill="1" applyAlignment="1">
      <alignment horizontal="justify" vertical="center"/>
    </xf>
    <xf numFmtId="0" fontId="11" fillId="7" borderId="0" xfId="0" applyFont="1" applyFill="1" applyBorder="1" applyAlignment="1">
      <alignment horizontal="center" vertical="center"/>
    </xf>
    <xf numFmtId="0" fontId="0" fillId="7" borderId="0" xfId="0" applyFill="1" applyBorder="1" applyAlignment="1">
      <alignment vertical="center"/>
    </xf>
    <xf numFmtId="0" fontId="1" fillId="7" borderId="0" xfId="0" applyFont="1" applyFill="1" applyAlignment="1">
      <alignment horizontal="justify" vertical="center"/>
    </xf>
    <xf numFmtId="0" fontId="2" fillId="0" borderId="0" xfId="0" applyFont="1"/>
    <xf numFmtId="0" fontId="0" fillId="7" borderId="0" xfId="0" applyFill="1" applyBorder="1" applyAlignment="1">
      <alignment horizontal="justify" vertical="center"/>
    </xf>
    <xf numFmtId="0" fontId="2" fillId="5" borderId="1" xfId="0" applyFont="1" applyFill="1" applyBorder="1" applyAlignment="1">
      <alignment horizontal="center" vertical="center"/>
    </xf>
    <xf numFmtId="0" fontId="15" fillId="7" borderId="0" xfId="0" applyFont="1" applyFill="1"/>
    <xf numFmtId="0" fontId="15" fillId="7" borderId="0" xfId="0" applyFont="1" applyFill="1" applyAlignment="1">
      <alignment horizontal="justify" vertical="center"/>
    </xf>
    <xf numFmtId="0" fontId="5" fillId="0" borderId="1" xfId="0" applyFont="1" applyBorder="1"/>
    <xf numFmtId="0" fontId="16" fillId="3" borderId="1" xfId="0" applyFont="1" applyFill="1" applyBorder="1" applyAlignment="1">
      <alignment horizontal="center"/>
    </xf>
    <xf numFmtId="0" fontId="0" fillId="7" borderId="18" xfId="0" applyFill="1" applyBorder="1"/>
    <xf numFmtId="0" fontId="0" fillId="7" borderId="19" xfId="0" applyFill="1" applyBorder="1"/>
    <xf numFmtId="0" fontId="0" fillId="7" borderId="20" xfId="0" applyFill="1" applyBorder="1"/>
    <xf numFmtId="0" fontId="0" fillId="7" borderId="21" xfId="0" applyFill="1" applyBorder="1"/>
    <xf numFmtId="0" fontId="0" fillId="7" borderId="22" xfId="0" applyFill="1" applyBorder="1"/>
    <xf numFmtId="0" fontId="0" fillId="7" borderId="23" xfId="0" applyFill="1" applyBorder="1"/>
    <xf numFmtId="0" fontId="0" fillId="7" borderId="24" xfId="0" applyFill="1" applyBorder="1"/>
    <xf numFmtId="0" fontId="0" fillId="7" borderId="25" xfId="0" applyFill="1" applyBorder="1"/>
    <xf numFmtId="0" fontId="3" fillId="7" borderId="21" xfId="0" quotePrefix="1" applyFont="1" applyFill="1" applyBorder="1" applyAlignment="1">
      <alignment wrapText="1"/>
    </xf>
    <xf numFmtId="0" fontId="3" fillId="7" borderId="23" xfId="0" quotePrefix="1" applyFont="1" applyFill="1" applyBorder="1" applyAlignment="1">
      <alignment wrapText="1"/>
    </xf>
    <xf numFmtId="0" fontId="0" fillId="7" borderId="24" xfId="0" applyFill="1" applyBorder="1" applyAlignment="1"/>
    <xf numFmtId="0" fontId="19" fillId="7" borderId="0" xfId="0" applyFont="1" applyFill="1" applyBorder="1"/>
    <xf numFmtId="0" fontId="0" fillId="0" borderId="26" xfId="0" applyFill="1" applyBorder="1"/>
    <xf numFmtId="0" fontId="0" fillId="0" borderId="11" xfId="0" applyFill="1" applyBorder="1"/>
    <xf numFmtId="0" fontId="2" fillId="3" borderId="1" xfId="0" applyFont="1" applyFill="1" applyBorder="1" applyAlignment="1">
      <alignment horizontal="center" vertical="center"/>
    </xf>
    <xf numFmtId="0" fontId="15" fillId="7" borderId="0" xfId="0" applyFont="1" applyFill="1" applyBorder="1"/>
    <xf numFmtId="0" fontId="19" fillId="0" borderId="0" xfId="0" applyFont="1"/>
    <xf numFmtId="0" fontId="15" fillId="7" borderId="0" xfId="0" applyFont="1" applyFill="1" applyBorder="1" applyAlignment="1">
      <alignment horizontal="justify" vertical="center"/>
    </xf>
    <xf numFmtId="0" fontId="19" fillId="7" borderId="0" xfId="0" applyFont="1" applyFill="1" applyAlignment="1">
      <alignment horizontal="justify" vertical="center"/>
    </xf>
    <xf numFmtId="14" fontId="0" fillId="0" borderId="0" xfId="0" applyNumberFormat="1"/>
    <xf numFmtId="0" fontId="4" fillId="5" borderId="0" xfId="0" applyFont="1" applyFill="1" applyAlignment="1">
      <alignment horizontal="center" vertical="center"/>
    </xf>
    <xf numFmtId="0" fontId="0" fillId="5" borderId="0" xfId="0" applyFill="1" applyAlignment="1">
      <alignment horizontal="center" vertical="center"/>
    </xf>
    <xf numFmtId="0" fontId="2" fillId="5" borderId="13"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5" xfId="0" applyFont="1" applyFill="1" applyBorder="1" applyAlignment="1">
      <alignment horizontal="center" vertical="center"/>
    </xf>
    <xf numFmtId="0" fontId="7" fillId="2" borderId="14" xfId="0" applyFont="1" applyFill="1" applyBorder="1" applyAlignment="1">
      <alignment horizontal="center" vertical="center"/>
    </xf>
    <xf numFmtId="0" fontId="0" fillId="0" borderId="16" xfId="0" applyBorder="1" applyAlignment="1">
      <alignment vertical="center"/>
    </xf>
    <xf numFmtId="0" fontId="13" fillId="7" borderId="0" xfId="0" applyFont="1" applyFill="1" applyBorder="1" applyAlignment="1"/>
    <xf numFmtId="0" fontId="13" fillId="7" borderId="21" xfId="0" applyFont="1" applyFill="1" applyBorder="1" applyAlignment="1"/>
    <xf numFmtId="0" fontId="13" fillId="7" borderId="22" xfId="0" applyFont="1" applyFill="1" applyBorder="1" applyAlignment="1"/>
    <xf numFmtId="0" fontId="13" fillId="7" borderId="14" xfId="0" applyFont="1" applyFill="1" applyBorder="1" applyAlignment="1"/>
    <xf numFmtId="0" fontId="13" fillId="7" borderId="15" xfId="0" applyFont="1" applyFill="1" applyBorder="1" applyAlignment="1"/>
    <xf numFmtId="0" fontId="13" fillId="7" borderId="16" xfId="0" applyFont="1" applyFill="1" applyBorder="1" applyAlignment="1"/>
    <xf numFmtId="0" fontId="17" fillId="7" borderId="0" xfId="0" applyFont="1" applyFill="1" applyBorder="1" applyAlignment="1">
      <alignment horizontal="center"/>
    </xf>
    <xf numFmtId="0" fontId="9" fillId="7" borderId="14" xfId="0" applyFont="1" applyFill="1" applyBorder="1" applyAlignment="1">
      <alignment horizontal="center"/>
    </xf>
    <xf numFmtId="0" fontId="0" fillId="7" borderId="15" xfId="0" applyFill="1" applyBorder="1" applyAlignment="1"/>
    <xf numFmtId="0" fontId="0" fillId="7" borderId="16" xfId="0" applyFill="1" applyBorder="1" applyAlignment="1"/>
    <xf numFmtId="0" fontId="3" fillId="0" borderId="1" xfId="0" applyFont="1" applyFill="1" applyBorder="1" applyAlignment="1">
      <alignment wrapText="1"/>
    </xf>
    <xf numFmtId="0" fontId="0" fillId="0" borderId="1" xfId="0" applyBorder="1" applyAlignment="1"/>
    <xf numFmtId="0" fontId="12" fillId="3" borderId="13" xfId="0" applyFont="1" applyFill="1" applyBorder="1" applyAlignment="1">
      <alignment horizontal="center"/>
    </xf>
    <xf numFmtId="0" fontId="14" fillId="3" borderId="17" xfId="0" applyFont="1" applyFill="1" applyBorder="1" applyAlignment="1">
      <alignment horizontal="center"/>
    </xf>
    <xf numFmtId="0" fontId="14" fillId="3" borderId="11" xfId="0" applyFont="1" applyFill="1" applyBorder="1" applyAlignment="1">
      <alignment horizontal="center"/>
    </xf>
    <xf numFmtId="0" fontId="3" fillId="0" borderId="1" xfId="0" applyFont="1" applyFill="1" applyBorder="1" applyAlignment="1"/>
    <xf numFmtId="0" fontId="0" fillId="0" borderId="0" xfId="0" applyBorder="1" applyAlignment="1"/>
    <xf numFmtId="0" fontId="0" fillId="0" borderId="22" xfId="0" applyBorder="1" applyAlignment="1"/>
    <xf numFmtId="0" fontId="0" fillId="0" borderId="4" xfId="0" applyBorder="1" applyAlignment="1"/>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3" fillId="0" borderId="13" xfId="0" applyFont="1" applyFill="1" applyBorder="1" applyAlignment="1"/>
    <xf numFmtId="0" fontId="0" fillId="0" borderId="17" xfId="0" applyBorder="1" applyAlignment="1"/>
    <xf numFmtId="0" fontId="0" fillId="0" borderId="11" xfId="0" applyBorder="1" applyAlignment="1"/>
    <xf numFmtId="0" fontId="3" fillId="0" borderId="1" xfId="0" quotePrefix="1" applyFont="1" applyFill="1" applyBorder="1" applyAlignment="1">
      <alignment wrapText="1"/>
    </xf>
    <xf numFmtId="0" fontId="3" fillId="0" borderId="13" xfId="0" quotePrefix="1" applyFont="1" applyFill="1" applyBorder="1" applyAlignment="1">
      <alignment wrapText="1"/>
    </xf>
    <xf numFmtId="0" fontId="2" fillId="3" borderId="1" xfId="0" applyFont="1" applyFill="1" applyBorder="1" applyAlignment="1">
      <alignment horizontal="center" wrapText="1"/>
    </xf>
    <xf numFmtId="0" fontId="0" fillId="3" borderId="1" xfId="0" applyFill="1" applyBorder="1" applyAlignment="1">
      <alignment horizontal="center"/>
    </xf>
    <xf numFmtId="0" fontId="0" fillId="0" borderId="1" xfId="0" applyBorder="1" applyAlignment="1">
      <alignment horizontal="center"/>
    </xf>
    <xf numFmtId="0" fontId="4" fillId="0" borderId="8" xfId="0" applyFont="1" applyBorder="1" applyAlignment="1">
      <alignment horizontal="center" vertical="center"/>
    </xf>
    <xf numFmtId="0" fontId="3" fillId="0" borderId="13" xfId="0" applyFont="1" applyFill="1" applyBorder="1" applyAlignment="1">
      <alignment wrapText="1"/>
    </xf>
  </cellXfs>
  <cellStyles count="1">
    <cellStyle name="Standaard" xfId="0" builtinId="0"/>
  </cellStyles>
  <dxfs count="10">
    <dxf>
      <fill>
        <patternFill>
          <bgColor theme="9" tint="0.79998168889431442"/>
        </patternFill>
      </fill>
    </dxf>
    <dxf>
      <font>
        <color rgb="FF9C0006"/>
      </font>
      <fill>
        <patternFill>
          <bgColor rgb="FFFFC7CE"/>
        </patternFill>
      </fill>
    </dxf>
    <dxf>
      <fill>
        <patternFill>
          <bgColor rgb="FF92D050"/>
        </patternFill>
      </fill>
    </dxf>
    <dxf>
      <fill>
        <patternFill>
          <bgColor rgb="FFFF0000"/>
        </patternFill>
      </fill>
    </dxf>
    <dxf>
      <fill>
        <patternFill>
          <bgColor theme="9" tint="0.79998168889431442"/>
        </patternFill>
      </fill>
    </dxf>
    <dxf>
      <fill>
        <patternFill>
          <bgColor theme="7" tint="0.59996337778862885"/>
        </patternFill>
      </fill>
    </dxf>
    <dxf>
      <font>
        <b/>
        <i val="0"/>
      </font>
      <fill>
        <patternFill>
          <bgColor rgb="FFFF000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tabSelected="1" topLeftCell="A13" zoomScale="90" zoomScaleNormal="90" workbookViewId="0">
      <selection activeCell="G31" sqref="G31"/>
    </sheetView>
  </sheetViews>
  <sheetFormatPr defaultRowHeight="12.75" x14ac:dyDescent="0.2"/>
  <cols>
    <col min="1" max="1" width="60.7109375" customWidth="1"/>
    <col min="2" max="2" width="54" bestFit="1" customWidth="1"/>
    <col min="3" max="3" width="10.7109375" style="7" bestFit="1" customWidth="1"/>
    <col min="4" max="4" width="4" customWidth="1"/>
    <col min="13" max="13" width="25.42578125" customWidth="1"/>
    <col min="14" max="14" width="2.28515625" customWidth="1"/>
    <col min="18" max="18" width="10.7109375" bestFit="1" customWidth="1"/>
  </cols>
  <sheetData>
    <row r="1" spans="1:19" ht="20.25" x14ac:dyDescent="0.2">
      <c r="A1" s="91" t="s">
        <v>98</v>
      </c>
      <c r="B1" s="92"/>
      <c r="C1" s="92"/>
      <c r="D1" s="45"/>
      <c r="E1" s="45"/>
      <c r="F1" s="45"/>
      <c r="G1" s="45"/>
      <c r="H1" s="45"/>
      <c r="I1" s="45"/>
      <c r="J1" s="45"/>
      <c r="K1" s="45"/>
      <c r="L1" s="45"/>
      <c r="M1" s="45"/>
      <c r="N1" s="45"/>
      <c r="O1" s="45"/>
      <c r="P1" s="45"/>
      <c r="Q1" s="45"/>
      <c r="R1" s="45"/>
      <c r="S1" s="45"/>
    </row>
    <row r="2" spans="1:19" x14ac:dyDescent="0.2">
      <c r="A2" s="45"/>
      <c r="B2" s="45"/>
      <c r="C2" s="59"/>
      <c r="D2" s="45"/>
      <c r="E2" s="45"/>
      <c r="F2" s="45"/>
      <c r="G2" s="45"/>
      <c r="H2" s="45"/>
      <c r="I2" s="45"/>
      <c r="J2" s="45"/>
      <c r="K2" s="45"/>
      <c r="L2" s="45"/>
      <c r="M2" s="45"/>
      <c r="N2" s="45"/>
      <c r="O2" s="45"/>
      <c r="P2" s="45"/>
      <c r="Q2" s="45"/>
      <c r="R2" s="45"/>
      <c r="S2" s="45"/>
    </row>
    <row r="3" spans="1:19" x14ac:dyDescent="0.2">
      <c r="A3" s="64" t="s">
        <v>48</v>
      </c>
      <c r="C3" s="59"/>
      <c r="D3" s="45"/>
      <c r="E3" s="45"/>
      <c r="F3" s="45"/>
      <c r="G3" s="45"/>
      <c r="H3" s="45"/>
      <c r="I3" s="45"/>
      <c r="J3" s="45"/>
      <c r="K3" s="45"/>
      <c r="L3" s="45"/>
      <c r="M3" s="45"/>
      <c r="N3" s="45"/>
      <c r="O3" s="45"/>
      <c r="P3" s="45"/>
      <c r="Q3" s="45"/>
      <c r="R3" s="45"/>
      <c r="S3" s="45"/>
    </row>
    <row r="4" spans="1:19" x14ac:dyDescent="0.2">
      <c r="A4" s="64" t="s">
        <v>49</v>
      </c>
      <c r="B4" s="90"/>
      <c r="C4" s="59"/>
      <c r="D4" s="45"/>
      <c r="E4" s="45"/>
      <c r="F4" s="45"/>
      <c r="G4" s="45"/>
      <c r="H4" s="45"/>
      <c r="I4" s="45"/>
      <c r="J4" s="45"/>
      <c r="K4" s="45"/>
      <c r="L4" s="45"/>
      <c r="M4" s="45"/>
      <c r="N4" s="45"/>
      <c r="O4" s="45"/>
      <c r="P4" s="45"/>
      <c r="Q4" s="45"/>
      <c r="R4" s="45"/>
      <c r="S4" s="45"/>
    </row>
    <row r="5" spans="1:19" x14ac:dyDescent="0.2">
      <c r="A5" s="64" t="s">
        <v>50</v>
      </c>
      <c r="C5" s="59"/>
      <c r="D5" s="45"/>
      <c r="E5" s="45"/>
      <c r="F5" s="45"/>
      <c r="G5" s="45"/>
      <c r="H5" s="45"/>
      <c r="I5" s="45"/>
      <c r="J5" s="45"/>
      <c r="K5" s="45"/>
      <c r="L5" s="45"/>
      <c r="M5" s="45"/>
      <c r="N5" s="45"/>
      <c r="O5" s="45"/>
      <c r="P5" s="45"/>
      <c r="Q5" s="45"/>
      <c r="R5" s="45"/>
      <c r="S5" s="45"/>
    </row>
    <row r="6" spans="1:19" x14ac:dyDescent="0.2">
      <c r="A6" s="64" t="s">
        <v>66</v>
      </c>
      <c r="B6" s="1"/>
      <c r="C6" s="59"/>
      <c r="D6" s="45"/>
      <c r="E6" s="45"/>
      <c r="F6" s="45"/>
      <c r="G6" s="45"/>
      <c r="H6" s="45"/>
      <c r="I6" s="45"/>
      <c r="J6" s="45"/>
      <c r="K6" s="45"/>
      <c r="L6" s="45"/>
      <c r="M6" s="45"/>
      <c r="N6" s="45"/>
      <c r="O6" s="45"/>
      <c r="P6" s="45"/>
      <c r="Q6" s="45"/>
      <c r="R6" s="45"/>
      <c r="S6" s="45"/>
    </row>
    <row r="7" spans="1:19" ht="15" x14ac:dyDescent="0.2">
      <c r="A7" s="64" t="s">
        <v>106</v>
      </c>
      <c r="B7" s="1"/>
      <c r="C7" s="59"/>
      <c r="D7" s="45"/>
      <c r="E7" s="105" t="s">
        <v>103</v>
      </c>
      <c r="F7" s="105"/>
      <c r="G7" s="105"/>
      <c r="H7" s="105"/>
      <c r="I7" s="105"/>
      <c r="J7" s="105"/>
      <c r="K7" s="105"/>
      <c r="L7" s="105"/>
      <c r="M7" s="105"/>
      <c r="N7" s="48"/>
      <c r="O7" s="45"/>
      <c r="P7" s="45"/>
      <c r="Q7" s="45"/>
      <c r="R7" s="45"/>
      <c r="S7" s="45"/>
    </row>
    <row r="8" spans="1:19" x14ac:dyDescent="0.2">
      <c r="A8" s="64" t="s">
        <v>111</v>
      </c>
      <c r="B8" s="1"/>
      <c r="C8" s="59"/>
      <c r="D8" s="45"/>
      <c r="E8" s="99" t="s">
        <v>104</v>
      </c>
      <c r="F8" s="99"/>
      <c r="G8" s="99"/>
      <c r="H8" s="99"/>
      <c r="I8" s="99"/>
      <c r="J8" s="99"/>
      <c r="K8" s="99"/>
      <c r="L8" s="99"/>
      <c r="M8" s="99"/>
      <c r="N8" s="48"/>
      <c r="O8" s="45"/>
      <c r="P8" s="45"/>
      <c r="Q8" s="45"/>
      <c r="R8" s="45"/>
      <c r="S8" s="45"/>
    </row>
    <row r="9" spans="1:19" x14ac:dyDescent="0.2">
      <c r="A9" s="45"/>
      <c r="B9" s="48"/>
      <c r="C9" s="59"/>
      <c r="D9" s="45"/>
      <c r="E9" s="48"/>
      <c r="F9" s="48"/>
      <c r="G9" s="48"/>
      <c r="H9" s="48"/>
      <c r="I9" s="48"/>
      <c r="J9" s="48"/>
      <c r="K9" s="48"/>
      <c r="L9" s="48"/>
      <c r="M9" s="48"/>
      <c r="N9" s="48"/>
      <c r="O9" s="45"/>
      <c r="P9" s="45"/>
      <c r="Q9" s="45"/>
      <c r="R9" s="46"/>
      <c r="S9" s="45"/>
    </row>
    <row r="10" spans="1:19" ht="13.5" thickBot="1" x14ac:dyDescent="0.25">
      <c r="A10" s="93" t="s">
        <v>96</v>
      </c>
      <c r="B10" s="94"/>
      <c r="C10" s="35" t="s">
        <v>53</v>
      </c>
      <c r="D10" s="45"/>
      <c r="E10" s="48"/>
      <c r="F10" s="48"/>
      <c r="G10" s="48"/>
      <c r="H10" s="48"/>
      <c r="I10" s="48"/>
      <c r="J10" s="48"/>
      <c r="K10" s="48"/>
      <c r="L10" s="48"/>
      <c r="M10" s="48"/>
      <c r="N10" s="48"/>
      <c r="O10" s="45"/>
      <c r="P10" s="45"/>
      <c r="Q10" s="45"/>
      <c r="R10" s="46"/>
      <c r="S10" s="45"/>
    </row>
    <row r="11" spans="1:19" x14ac:dyDescent="0.2">
      <c r="A11" s="8" t="s">
        <v>51</v>
      </c>
      <c r="B11" s="9"/>
      <c r="C11" s="10">
        <f>IF(B11="0 - 12 jaar (zonder aanwezigheid ouders)","3",IF(B11="0 - 12 jaar (met aanwezigheid ouders)","1",IF(B11="13-17 jaar","4",IF(B11="18-30 jaar","5",IF(B11="30-64 jaar","2",IF(B11="&gt;65 jaar","3",IF(B11="Alle leeftijden","2",)))))))</f>
        <v>0</v>
      </c>
      <c r="D11" s="45"/>
      <c r="E11" s="71"/>
      <c r="F11" s="72"/>
      <c r="G11" s="72"/>
      <c r="H11" s="72"/>
      <c r="I11" s="72"/>
      <c r="J11" s="72"/>
      <c r="K11" s="72"/>
      <c r="L11" s="72"/>
      <c r="M11" s="73"/>
      <c r="N11" s="48"/>
      <c r="O11" s="45"/>
      <c r="P11" s="45"/>
      <c r="Q11" s="45"/>
      <c r="R11" s="45"/>
      <c r="S11" s="45"/>
    </row>
    <row r="12" spans="1:19" x14ac:dyDescent="0.2">
      <c r="A12" s="11" t="s">
        <v>2</v>
      </c>
      <c r="B12" s="1"/>
      <c r="C12" s="12" t="b">
        <f>IF(B12="Alcohol","2",IF(B12="Alcohol en drugs","3",IF(B12="Geen","0")))</f>
        <v>0</v>
      </c>
      <c r="D12" s="45"/>
      <c r="E12" s="74"/>
      <c r="F12" s="48"/>
      <c r="G12" s="48"/>
      <c r="H12" s="48"/>
      <c r="I12" s="48"/>
      <c r="J12" s="48"/>
      <c r="K12" s="48"/>
      <c r="L12" s="48"/>
      <c r="M12" s="75"/>
      <c r="N12" s="48"/>
      <c r="O12" s="45"/>
      <c r="P12" s="45"/>
      <c r="Q12" s="45"/>
      <c r="R12" s="45"/>
      <c r="S12" s="45"/>
    </row>
    <row r="13" spans="1:19" x14ac:dyDescent="0.2">
      <c r="A13" s="11" t="s">
        <v>3</v>
      </c>
      <c r="B13" s="1"/>
      <c r="C13" s="12" t="b">
        <f>IF(B13="Als toeschouwer","1",IF(B13="Als toeschouwer en deelnemer","2"))</f>
        <v>0</v>
      </c>
      <c r="D13" s="45"/>
      <c r="E13" s="100" t="s">
        <v>122</v>
      </c>
      <c r="F13" s="115"/>
      <c r="G13" s="115"/>
      <c r="H13" s="115"/>
      <c r="I13" s="115"/>
      <c r="J13" s="115"/>
      <c r="K13" s="115"/>
      <c r="L13" s="115"/>
      <c r="M13" s="116"/>
      <c r="N13" s="48"/>
      <c r="O13" s="45"/>
      <c r="P13" s="45"/>
      <c r="Q13" s="45"/>
      <c r="R13" s="45"/>
      <c r="S13" s="45"/>
    </row>
    <row r="14" spans="1:19" x14ac:dyDescent="0.2">
      <c r="A14" s="11" t="s">
        <v>105</v>
      </c>
      <c r="B14" s="1"/>
      <c r="C14" s="12" t="b">
        <f>IF(B14="0 - 5.000","1",IF(B14="5.001 - 10.000","2",IF(B14="10.001 - 15.000","3",IF(B14="15.001 - 20.000","4",IF(B14="20.001 - 30.000","5",IF(B14="30.001 - 50.000","6",IF(B14="&gt; 50.000","10")))))))</f>
        <v>0</v>
      </c>
      <c r="D14" s="45"/>
      <c r="E14" s="100" t="s">
        <v>123</v>
      </c>
      <c r="F14" s="99"/>
      <c r="G14" s="99"/>
      <c r="H14" s="99"/>
      <c r="I14" s="99"/>
      <c r="J14" s="99"/>
      <c r="K14" s="99"/>
      <c r="L14" s="99"/>
      <c r="M14" s="101"/>
      <c r="N14" s="48"/>
      <c r="O14" s="45"/>
      <c r="P14" s="45"/>
      <c r="Q14" s="45"/>
      <c r="R14" s="45"/>
      <c r="S14" s="45"/>
    </row>
    <row r="15" spans="1:19" ht="13.5" thickBot="1" x14ac:dyDescent="0.25">
      <c r="A15" s="37" t="s">
        <v>28</v>
      </c>
      <c r="B15" s="13"/>
      <c r="C15" s="14" t="b">
        <f>IF(B15="Minder zelfredzamen (bijv. minder validen)","3",IF(B15="Politiek sensitieve personen (bijv. Geert Wilders)","4",IF(B15="Gewelds sensitieve groepen (bijv. Hooligans, OMG)","5",IF(B15="Leden Koninklijk Huis (Z.K.H./H.K.H.)","4",IF(B15="Geen","0")))))</f>
        <v>0</v>
      </c>
      <c r="D15" s="45"/>
      <c r="E15" s="76"/>
      <c r="F15" s="77"/>
      <c r="G15" s="77"/>
      <c r="H15" s="77"/>
      <c r="I15" s="77"/>
      <c r="J15" s="77"/>
      <c r="K15" s="77"/>
      <c r="L15" s="77"/>
      <c r="M15" s="78"/>
      <c r="N15" s="48"/>
      <c r="O15" s="45"/>
      <c r="P15" s="45"/>
      <c r="Q15" s="45"/>
      <c r="R15" s="45"/>
      <c r="S15" s="45"/>
    </row>
    <row r="16" spans="1:19" x14ac:dyDescent="0.2">
      <c r="A16" s="45"/>
      <c r="B16" s="38" t="s">
        <v>52</v>
      </c>
      <c r="C16" s="36">
        <f>C11+C12+C13+C14+C15</f>
        <v>0</v>
      </c>
      <c r="D16" s="45"/>
      <c r="E16" s="48"/>
      <c r="F16" s="48"/>
      <c r="G16" s="48"/>
      <c r="H16" s="48"/>
      <c r="I16" s="48"/>
      <c r="J16" s="48"/>
      <c r="K16" s="48"/>
      <c r="L16" s="48"/>
      <c r="M16" s="48"/>
      <c r="N16" s="48"/>
      <c r="O16" s="45"/>
      <c r="P16" s="45"/>
      <c r="Q16" s="45"/>
      <c r="R16" s="45"/>
      <c r="S16" s="45"/>
    </row>
    <row r="17" spans="1:19" x14ac:dyDescent="0.2">
      <c r="A17" s="45"/>
      <c r="B17" s="45"/>
      <c r="C17" s="59"/>
      <c r="D17" s="45"/>
      <c r="E17" s="48"/>
      <c r="F17" s="48"/>
      <c r="G17" s="48"/>
      <c r="H17" s="48"/>
      <c r="I17" s="48"/>
      <c r="J17" s="48"/>
      <c r="K17" s="48"/>
      <c r="L17" s="48"/>
      <c r="M17" s="48"/>
      <c r="N17" s="48"/>
      <c r="O17" s="45"/>
      <c r="P17" s="45"/>
      <c r="Q17" s="45"/>
      <c r="R17" s="45"/>
      <c r="S17" s="45"/>
    </row>
    <row r="18" spans="1:19" ht="13.5" thickBot="1" x14ac:dyDescent="0.25">
      <c r="A18" s="93" t="s">
        <v>97</v>
      </c>
      <c r="B18" s="94"/>
      <c r="C18" s="66" t="s">
        <v>53</v>
      </c>
      <c r="D18" s="45"/>
      <c r="E18" s="48"/>
      <c r="F18" s="48"/>
      <c r="G18" s="48"/>
      <c r="H18" s="48"/>
      <c r="I18" s="48"/>
      <c r="J18" s="48"/>
      <c r="K18" s="48"/>
      <c r="L18" s="48"/>
      <c r="M18" s="48"/>
      <c r="N18" s="48"/>
      <c r="O18" s="45"/>
      <c r="P18" s="45"/>
      <c r="Q18" s="45"/>
      <c r="R18" s="45"/>
      <c r="S18" s="45"/>
    </row>
    <row r="19" spans="1:19" x14ac:dyDescent="0.2">
      <c r="A19" s="15" t="s">
        <v>89</v>
      </c>
      <c r="B19" s="16"/>
      <c r="C19" s="10" t="b">
        <f>IF(B19="1 locatie","1",IF(B19="Route (Looproute/fietsroute)","2",IF(B19="2 of meer locaties","3")))</f>
        <v>0</v>
      </c>
      <c r="D19" s="45"/>
      <c r="E19" s="71"/>
      <c r="F19" s="72"/>
      <c r="G19" s="72"/>
      <c r="H19" s="72"/>
      <c r="I19" s="72"/>
      <c r="J19" s="72"/>
      <c r="K19" s="72"/>
      <c r="L19" s="72"/>
      <c r="M19" s="72"/>
      <c r="N19" s="73"/>
      <c r="O19" s="45"/>
      <c r="P19" s="45"/>
      <c r="Q19" s="45"/>
      <c r="R19" s="45"/>
      <c r="S19" s="45"/>
    </row>
    <row r="20" spans="1:19" x14ac:dyDescent="0.2">
      <c r="A20" s="6" t="s">
        <v>88</v>
      </c>
      <c r="B20" s="1"/>
      <c r="C20" s="12" t="b">
        <f>IF(B20="Binnen locatie","2",IF(B20="Buiten locatie","1",IF(B20="Binnen- en buitenlocatie","3",IF(B20="Tijdelijk onderkomen (tent, etc)","3",IF(B20="Buitenlocatie met aanwezigheid tent","4",IF(B20="Binnenlocatie met tent","2"))))))</f>
        <v>0</v>
      </c>
      <c r="D20" s="45"/>
      <c r="E20" s="74"/>
      <c r="F20" s="48"/>
      <c r="G20" s="48"/>
      <c r="H20" s="48"/>
      <c r="I20" s="48"/>
      <c r="J20" s="48"/>
      <c r="K20" s="48"/>
      <c r="L20" s="48"/>
      <c r="M20" s="48"/>
      <c r="N20" s="75"/>
      <c r="O20" s="45"/>
      <c r="P20" s="45"/>
      <c r="Q20" s="45"/>
      <c r="R20" s="45"/>
      <c r="S20" s="45"/>
    </row>
    <row r="21" spans="1:19" x14ac:dyDescent="0.2">
      <c r="A21" s="41" t="s">
        <v>114</v>
      </c>
      <c r="B21" s="1"/>
      <c r="C21" s="12">
        <f>IF(B21="Goed (3 of meer beschikbare wegen)","0",IF(B21="Matig (2 beschikbare wegen)","2",IF(B21="Slecht (1 weg, afsluiting hoofdweg)","4",)))</f>
        <v>0</v>
      </c>
      <c r="D21" s="45"/>
      <c r="E21" s="74"/>
      <c r="F21" s="48"/>
      <c r="G21" s="48"/>
      <c r="H21" s="48"/>
      <c r="I21" s="48"/>
      <c r="J21" s="48"/>
      <c r="K21" s="48"/>
      <c r="L21" s="48"/>
      <c r="M21" s="48"/>
      <c r="N21" s="75"/>
      <c r="O21" s="45"/>
      <c r="P21" s="45"/>
      <c r="Q21" s="45"/>
      <c r="R21" s="45"/>
      <c r="S21" s="45"/>
    </row>
    <row r="22" spans="1:19" x14ac:dyDescent="0.2">
      <c r="A22" s="41" t="s">
        <v>119</v>
      </c>
      <c r="B22" s="1"/>
      <c r="C22" s="12" t="b">
        <f>IF(B22="Ja","2",IF(B22="Nee","0"))</f>
        <v>0</v>
      </c>
      <c r="D22" s="45"/>
      <c r="E22" s="100" t="s">
        <v>120</v>
      </c>
      <c r="F22" s="115"/>
      <c r="G22" s="115"/>
      <c r="H22" s="115"/>
      <c r="I22" s="115"/>
      <c r="J22" s="115"/>
      <c r="K22" s="115"/>
      <c r="L22" s="115"/>
      <c r="M22" s="115"/>
      <c r="N22" s="116"/>
      <c r="O22" s="45"/>
      <c r="P22" s="45"/>
      <c r="Q22" s="45"/>
      <c r="R22" s="45"/>
      <c r="S22" s="45"/>
    </row>
    <row r="23" spans="1:19" x14ac:dyDescent="0.2">
      <c r="A23" s="6" t="s">
        <v>20</v>
      </c>
      <c r="B23" s="1"/>
      <c r="C23" s="12" t="b">
        <f>IF(B23="Harde ondergrond: steen, asfalt ed.","1",IF(B23="Zachte ondergrond: zand, grasland ed.","2",IF(B23="Water","3")))</f>
        <v>0</v>
      </c>
      <c r="D23" s="45"/>
      <c r="E23" s="79"/>
      <c r="F23" s="47"/>
      <c r="G23" s="47"/>
      <c r="H23" s="47"/>
      <c r="I23" s="48"/>
      <c r="J23" s="48"/>
      <c r="K23" s="48"/>
      <c r="L23" s="48"/>
      <c r="M23" s="48"/>
      <c r="N23" s="75"/>
      <c r="O23" s="48"/>
      <c r="P23" s="48"/>
      <c r="Q23" s="45"/>
      <c r="R23" s="45"/>
      <c r="S23" s="45"/>
    </row>
    <row r="24" spans="1:19" ht="13.5" thickBot="1" x14ac:dyDescent="0.25">
      <c r="A24" s="27" t="s">
        <v>78</v>
      </c>
      <c r="B24" s="13"/>
      <c r="C24" s="14" t="b">
        <f>IF(B24="Ja","2",IF(B24="Nee","0"))</f>
        <v>0</v>
      </c>
      <c r="D24" s="45"/>
      <c r="E24" s="80"/>
      <c r="F24" s="81"/>
      <c r="G24" s="81"/>
      <c r="H24" s="81"/>
      <c r="I24" s="77"/>
      <c r="J24" s="77"/>
      <c r="K24" s="77"/>
      <c r="L24" s="77"/>
      <c r="M24" s="77"/>
      <c r="N24" s="78"/>
      <c r="O24" s="48"/>
      <c r="P24" s="48"/>
      <c r="Q24" s="45"/>
      <c r="R24" s="46"/>
      <c r="S24" s="45"/>
    </row>
    <row r="25" spans="1:19" x14ac:dyDescent="0.2">
      <c r="A25" s="45"/>
      <c r="B25" s="38" t="s">
        <v>52</v>
      </c>
      <c r="C25" s="36">
        <f>C19+C20+C21++C23+C24+C22</f>
        <v>0</v>
      </c>
      <c r="D25" s="45"/>
      <c r="E25" s="45"/>
      <c r="F25" s="45"/>
      <c r="G25" s="45"/>
      <c r="H25" s="45"/>
      <c r="I25" s="45"/>
      <c r="J25" s="45"/>
      <c r="K25" s="45"/>
      <c r="L25" s="45"/>
      <c r="M25" s="45"/>
      <c r="N25" s="45"/>
      <c r="O25" s="45"/>
      <c r="P25" s="45"/>
      <c r="Q25" s="45"/>
      <c r="R25" s="46"/>
      <c r="S25" s="45"/>
    </row>
    <row r="26" spans="1:19" x14ac:dyDescent="0.2">
      <c r="A26" s="45"/>
      <c r="B26" s="45"/>
      <c r="C26" s="59"/>
      <c r="D26" s="45"/>
      <c r="E26" s="45"/>
      <c r="F26" s="45"/>
      <c r="G26" s="45"/>
      <c r="H26" s="45"/>
      <c r="I26" s="45"/>
      <c r="J26" s="45"/>
      <c r="K26" s="45"/>
      <c r="L26" s="45"/>
      <c r="M26" s="45"/>
      <c r="N26" s="45"/>
      <c r="O26" s="45"/>
      <c r="P26" s="45"/>
      <c r="Q26" s="45"/>
      <c r="R26" s="45"/>
      <c r="S26" s="45"/>
    </row>
    <row r="27" spans="1:19" x14ac:dyDescent="0.2">
      <c r="A27" s="95" t="s">
        <v>99</v>
      </c>
      <c r="B27" s="96"/>
      <c r="C27" s="35" t="s">
        <v>53</v>
      </c>
      <c r="D27" s="45"/>
      <c r="E27" s="45"/>
      <c r="F27" s="45"/>
      <c r="G27" s="45"/>
      <c r="H27" s="45"/>
      <c r="I27" s="45"/>
      <c r="J27" s="45"/>
      <c r="K27" s="45"/>
      <c r="L27" s="45"/>
      <c r="M27" s="45"/>
      <c r="N27" s="45"/>
      <c r="O27" s="45"/>
      <c r="P27" s="45"/>
      <c r="Q27" s="45"/>
      <c r="R27" s="45"/>
      <c r="S27" s="45"/>
    </row>
    <row r="28" spans="1:19" x14ac:dyDescent="0.2">
      <c r="A28" s="15" t="s">
        <v>25</v>
      </c>
      <c r="B28" s="16"/>
      <c r="C28" s="10" t="e">
        <f>VLOOKUP(B28,B53:C68,2,0)</f>
        <v>#N/A</v>
      </c>
      <c r="D28" s="45"/>
      <c r="E28" s="45"/>
      <c r="F28" s="45"/>
      <c r="G28" s="45"/>
      <c r="H28" s="45"/>
      <c r="I28" s="45"/>
      <c r="J28" s="45"/>
      <c r="K28" s="45"/>
      <c r="L28" s="45"/>
      <c r="M28" s="45"/>
      <c r="N28" s="45"/>
      <c r="O28" s="45"/>
      <c r="P28" s="45"/>
      <c r="Q28" s="45"/>
      <c r="R28" s="45"/>
      <c r="S28" s="45"/>
    </row>
    <row r="29" spans="1:19" x14ac:dyDescent="0.2">
      <c r="A29" s="6" t="s">
        <v>67</v>
      </c>
      <c r="B29" s="1"/>
      <c r="C29" s="12" t="b">
        <f>IF(B29="Maandag t/m donderdag","0",IF(B29="Vrijdag t/m zondag","1"))</f>
        <v>0</v>
      </c>
      <c r="D29" s="45"/>
      <c r="E29" s="45"/>
      <c r="F29" s="45"/>
      <c r="G29" s="45"/>
      <c r="H29" s="45"/>
      <c r="I29" s="45"/>
      <c r="J29" s="45"/>
      <c r="K29" s="45"/>
      <c r="L29" s="45"/>
      <c r="M29" s="45"/>
      <c r="N29" s="45"/>
      <c r="O29" s="45"/>
      <c r="P29" s="45"/>
      <c r="Q29" s="45"/>
      <c r="R29" s="45"/>
      <c r="S29" s="45"/>
    </row>
    <row r="30" spans="1:19" x14ac:dyDescent="0.2">
      <c r="A30" s="41" t="s">
        <v>101</v>
      </c>
      <c r="B30" s="1"/>
      <c r="C30" s="12" t="b">
        <f>IF(B30="Ja","0",IF(B30="Deels bij daglicht, deels in het donker","1",IF(B30="Nee","2")))</f>
        <v>0</v>
      </c>
      <c r="D30" s="45"/>
      <c r="E30" s="45"/>
      <c r="F30" s="45"/>
      <c r="G30" s="45"/>
      <c r="H30" s="45"/>
      <c r="I30" s="45"/>
      <c r="J30" s="45"/>
      <c r="K30" s="45"/>
      <c r="L30" s="45"/>
      <c r="M30" s="45"/>
      <c r="N30" s="45"/>
      <c r="O30" s="45"/>
      <c r="P30" s="45"/>
      <c r="Q30" s="45"/>
      <c r="R30" s="45"/>
      <c r="S30" s="45"/>
    </row>
    <row r="31" spans="1:19" x14ac:dyDescent="0.2">
      <c r="A31" s="6" t="s">
        <v>12</v>
      </c>
      <c r="B31" s="1"/>
      <c r="C31" s="12" t="b">
        <f>IF(B31="&lt; 5 uur, overdag","1",IF(B31="&lt; 5 uur, avond/nacht","3",IF(B31="&gt; 5 uur, overdag","2",IF(B31="&gt; 5 uur, avond/nacht","4"))))</f>
        <v>0</v>
      </c>
      <c r="D31" s="45"/>
      <c r="E31" s="45"/>
      <c r="F31" s="45"/>
      <c r="G31" s="45"/>
      <c r="H31" s="45"/>
      <c r="I31" s="45" t="s">
        <v>38</v>
      </c>
      <c r="J31" s="45"/>
      <c r="K31" s="45"/>
      <c r="L31" s="45"/>
      <c r="M31" s="45"/>
      <c r="N31" s="45"/>
      <c r="O31" s="45"/>
      <c r="P31" s="45"/>
      <c r="Q31" s="45"/>
      <c r="R31" s="45"/>
      <c r="S31" s="45"/>
    </row>
    <row r="32" spans="1:19" x14ac:dyDescent="0.2">
      <c r="A32" s="42" t="s">
        <v>102</v>
      </c>
      <c r="B32" s="1"/>
      <c r="C32" s="12" t="b">
        <f>IF(B32="Ja","1",IF(B32="Nee","0"))</f>
        <v>0</v>
      </c>
      <c r="D32" s="45"/>
      <c r="E32" s="45"/>
      <c r="F32" s="45"/>
      <c r="G32" s="45"/>
      <c r="H32" s="45"/>
      <c r="I32" s="45"/>
      <c r="J32" s="45"/>
      <c r="K32" s="45"/>
      <c r="L32" s="45"/>
      <c r="M32" s="45"/>
      <c r="N32" s="45"/>
      <c r="O32" s="45"/>
      <c r="P32" s="45"/>
      <c r="Q32" s="45"/>
      <c r="R32" s="45"/>
      <c r="S32" s="45"/>
    </row>
    <row r="33" spans="1:19" x14ac:dyDescent="0.2">
      <c r="A33" s="27" t="s">
        <v>107</v>
      </c>
      <c r="B33" s="13"/>
      <c r="C33" s="14" t="b">
        <f>IF(B33="Vuurwerk","2",IF(B33="Vuurwerk","0",IF(B33="Vuurwerk + Special effects","2",IF(B33="Geen","0",IF(B33="Special effects","2")))))</f>
        <v>0</v>
      </c>
      <c r="D33" s="45"/>
      <c r="E33" s="45"/>
      <c r="F33" s="45"/>
      <c r="G33" s="45"/>
      <c r="H33" s="45"/>
      <c r="I33" s="45"/>
      <c r="J33" s="45"/>
      <c r="K33" s="45"/>
      <c r="L33" s="45"/>
      <c r="M33" s="45"/>
      <c r="N33" s="45"/>
      <c r="O33" s="45"/>
      <c r="P33" s="45"/>
      <c r="Q33" s="45"/>
      <c r="R33" s="45"/>
      <c r="S33" s="45"/>
    </row>
    <row r="34" spans="1:19" x14ac:dyDescent="0.2">
      <c r="B34" s="38" t="s">
        <v>52</v>
      </c>
      <c r="C34" s="36" t="e">
        <f>C28+C29+C30+C31+C32+C33+IF(D43="Ja","2",IF(D43="Nee","0"))</f>
        <v>#N/A</v>
      </c>
      <c r="D34" s="45"/>
      <c r="E34" s="45"/>
      <c r="F34" s="45"/>
      <c r="G34" s="45"/>
      <c r="H34" s="45"/>
      <c r="I34" s="45"/>
      <c r="J34" s="45"/>
      <c r="K34" s="45"/>
      <c r="L34" s="45"/>
      <c r="M34" s="45"/>
      <c r="N34" s="45"/>
      <c r="O34" s="45"/>
      <c r="P34" s="45"/>
      <c r="Q34" s="45"/>
      <c r="R34" s="45"/>
      <c r="S34" s="45"/>
    </row>
    <row r="35" spans="1:19" x14ac:dyDescent="0.2">
      <c r="A35" s="45"/>
      <c r="B35" s="45"/>
      <c r="C35" s="59"/>
      <c r="D35" s="45"/>
      <c r="E35" s="45"/>
      <c r="F35" s="45"/>
      <c r="G35" s="45"/>
      <c r="H35" s="45"/>
      <c r="I35" s="45"/>
      <c r="J35" s="45"/>
      <c r="K35" s="45"/>
      <c r="L35" s="45"/>
      <c r="M35" s="45"/>
      <c r="N35" s="45"/>
      <c r="O35" s="45"/>
      <c r="P35" s="45"/>
      <c r="Q35" s="45"/>
      <c r="R35" s="45"/>
      <c r="S35" s="45"/>
    </row>
    <row r="36" spans="1:19" ht="15" x14ac:dyDescent="0.25">
      <c r="B36" s="39" t="s">
        <v>100</v>
      </c>
      <c r="C36" s="40" t="e">
        <f>C16+C25+C34</f>
        <v>#N/A</v>
      </c>
      <c r="D36" s="45"/>
      <c r="E36" s="45"/>
      <c r="F36" s="45"/>
      <c r="G36" s="45"/>
      <c r="H36" s="45"/>
      <c r="I36" s="45"/>
      <c r="J36" s="45"/>
      <c r="K36" s="45"/>
      <c r="L36" s="45"/>
      <c r="M36" s="45"/>
      <c r="N36" s="45"/>
      <c r="O36" s="45"/>
      <c r="P36" s="45"/>
      <c r="Q36" s="45"/>
      <c r="R36" s="45"/>
      <c r="S36" s="45"/>
    </row>
    <row r="37" spans="1:19" x14ac:dyDescent="0.2">
      <c r="A37" s="45"/>
      <c r="B37" s="45"/>
      <c r="C37" s="59"/>
      <c r="D37" s="45"/>
      <c r="E37" s="45"/>
      <c r="F37" s="45"/>
      <c r="G37" s="45"/>
      <c r="H37" s="45"/>
      <c r="I37" s="45"/>
      <c r="J37" s="45"/>
      <c r="K37" s="45"/>
      <c r="L37" s="45"/>
      <c r="M37" s="45"/>
      <c r="N37" s="45"/>
      <c r="O37" s="45"/>
      <c r="P37" s="45"/>
      <c r="Q37" s="45"/>
      <c r="R37" s="45"/>
      <c r="S37" s="45"/>
    </row>
    <row r="38" spans="1:19" ht="13.5" thickBot="1" x14ac:dyDescent="0.25">
      <c r="A38" s="45"/>
      <c r="B38" s="45"/>
      <c r="C38" s="59"/>
      <c r="D38" s="45"/>
      <c r="E38" s="45"/>
      <c r="F38" s="45"/>
      <c r="G38" s="45" t="s">
        <v>38</v>
      </c>
      <c r="H38" s="45"/>
      <c r="I38" s="45"/>
      <c r="J38" s="45"/>
      <c r="K38" s="45"/>
      <c r="L38" s="45"/>
      <c r="M38" s="45"/>
      <c r="N38" s="45"/>
      <c r="O38" s="45"/>
      <c r="P38" s="45"/>
      <c r="Q38" s="45"/>
      <c r="R38" s="45"/>
      <c r="S38" s="45"/>
    </row>
    <row r="39" spans="1:19" ht="16.5" thickBot="1" x14ac:dyDescent="0.25">
      <c r="A39" s="43" t="s">
        <v>59</v>
      </c>
      <c r="B39" s="97" t="e">
        <f>IF(C36&gt;29.9,"Risico-evenement (C); advies vragen",(IF(C36&lt;19.9,"Regulier-evenement (A): melden","Aandacht-evenement (B); advies vragen")))</f>
        <v>#N/A</v>
      </c>
      <c r="C39" s="98"/>
      <c r="D39" s="47"/>
      <c r="E39" s="45"/>
      <c r="F39" s="45"/>
      <c r="G39" s="45"/>
      <c r="H39" s="45"/>
      <c r="I39" s="45"/>
      <c r="J39" s="45"/>
      <c r="K39" s="45"/>
      <c r="L39" s="45"/>
      <c r="M39" s="45"/>
      <c r="N39" s="45"/>
      <c r="O39" s="45"/>
      <c r="P39" s="45"/>
      <c r="Q39" s="45"/>
      <c r="R39" s="45"/>
      <c r="S39" s="45"/>
    </row>
    <row r="40" spans="1:19" x14ac:dyDescent="0.2">
      <c r="A40" s="61"/>
      <c r="B40" s="61"/>
      <c r="C40" s="62"/>
      <c r="D40" s="47"/>
      <c r="E40" s="45"/>
      <c r="F40" s="45"/>
      <c r="G40" s="45"/>
      <c r="H40" s="45"/>
      <c r="I40" s="45"/>
      <c r="J40" s="45"/>
      <c r="K40" s="45"/>
      <c r="L40" s="45"/>
      <c r="M40" s="45"/>
      <c r="N40" s="45"/>
      <c r="O40" s="45"/>
      <c r="P40" s="45"/>
      <c r="Q40" s="45"/>
      <c r="R40" s="45"/>
      <c r="S40" s="45"/>
    </row>
    <row r="41" spans="1:19" x14ac:dyDescent="0.2">
      <c r="A41" s="49"/>
      <c r="B41" s="49"/>
      <c r="C41" s="63"/>
      <c r="D41" s="49"/>
      <c r="E41" s="50"/>
      <c r="F41" s="49"/>
      <c r="G41" s="45"/>
      <c r="H41" s="45"/>
      <c r="I41" s="45"/>
      <c r="J41" s="45"/>
      <c r="K41" s="45"/>
      <c r="L41" s="45"/>
      <c r="M41" s="45"/>
      <c r="N41" s="45"/>
      <c r="O41" s="45"/>
      <c r="P41" s="45"/>
      <c r="Q41" s="45"/>
      <c r="R41" s="45"/>
      <c r="S41" s="45"/>
    </row>
    <row r="42" spans="1:19" ht="15.75" thickBot="1" x14ac:dyDescent="0.3">
      <c r="A42" s="111" t="s">
        <v>58</v>
      </c>
      <c r="B42" s="112"/>
      <c r="C42" s="112"/>
      <c r="D42" s="113"/>
      <c r="E42" s="51"/>
      <c r="F42" s="52"/>
      <c r="G42" s="52"/>
      <c r="H42" s="52"/>
      <c r="I42" s="52"/>
      <c r="J42" s="47"/>
      <c r="K42" s="47"/>
      <c r="L42" s="47"/>
      <c r="M42" s="47"/>
      <c r="N42" s="46"/>
      <c r="O42" s="46"/>
      <c r="P42" s="45"/>
      <c r="Q42" s="45"/>
      <c r="R42" s="45"/>
      <c r="S42" s="45"/>
    </row>
    <row r="43" spans="1:19" ht="13.5" thickBot="1" x14ac:dyDescent="0.25">
      <c r="A43" s="109" t="s">
        <v>55</v>
      </c>
      <c r="B43" s="110"/>
      <c r="C43" s="110"/>
      <c r="D43" s="24"/>
      <c r="E43" s="53" t="b">
        <f t="shared" ref="E43:E48" si="0">IF(D43="Ja","2",IF(D43="Nee","0"))</f>
        <v>0</v>
      </c>
      <c r="F43" s="102" t="s">
        <v>121</v>
      </c>
      <c r="G43" s="103"/>
      <c r="H43" s="103"/>
      <c r="I43" s="103"/>
      <c r="J43" s="103"/>
      <c r="K43" s="103"/>
      <c r="L43" s="103"/>
      <c r="M43" s="103"/>
      <c r="N43" s="104"/>
      <c r="O43" s="45"/>
      <c r="P43" s="45"/>
      <c r="Q43" s="45"/>
      <c r="R43" s="45"/>
      <c r="S43" s="45"/>
    </row>
    <row r="44" spans="1:19" x14ac:dyDescent="0.2">
      <c r="A44" s="109" t="s">
        <v>56</v>
      </c>
      <c r="B44" s="110"/>
      <c r="C44" s="110"/>
      <c r="D44" s="24"/>
      <c r="E44" s="53" t="b">
        <f t="shared" si="0"/>
        <v>0</v>
      </c>
      <c r="F44" s="54"/>
      <c r="G44" s="54"/>
      <c r="H44" s="54"/>
      <c r="I44" s="54"/>
      <c r="J44" s="54"/>
      <c r="K44" s="54"/>
      <c r="L44" s="54"/>
      <c r="M44" s="46"/>
      <c r="N44" s="46"/>
      <c r="O44" s="45"/>
      <c r="P44" s="45"/>
      <c r="Q44" s="45"/>
      <c r="R44" s="45"/>
      <c r="S44" s="45"/>
    </row>
    <row r="45" spans="1:19" x14ac:dyDescent="0.2">
      <c r="A45" s="114" t="s">
        <v>46</v>
      </c>
      <c r="B45" s="110"/>
      <c r="C45" s="110"/>
      <c r="D45" s="24"/>
      <c r="E45" s="53" t="b">
        <f t="shared" si="0"/>
        <v>0</v>
      </c>
      <c r="F45" s="54"/>
      <c r="G45" s="54"/>
      <c r="H45" s="54"/>
      <c r="I45" s="54"/>
      <c r="J45" s="54"/>
      <c r="K45" s="54"/>
      <c r="L45" s="54"/>
      <c r="M45" s="46"/>
      <c r="N45" s="46"/>
      <c r="O45" s="45"/>
      <c r="P45" s="45"/>
      <c r="Q45" s="45"/>
      <c r="R45" s="45"/>
      <c r="S45" s="45"/>
    </row>
    <row r="46" spans="1:19" x14ac:dyDescent="0.2">
      <c r="A46" s="109" t="s">
        <v>61</v>
      </c>
      <c r="B46" s="110"/>
      <c r="C46" s="110"/>
      <c r="D46" s="24"/>
      <c r="E46" s="53" t="b">
        <f t="shared" si="0"/>
        <v>0</v>
      </c>
      <c r="F46" s="54"/>
      <c r="G46" s="54"/>
      <c r="H46" s="54"/>
      <c r="I46" s="54"/>
      <c r="J46" s="54"/>
      <c r="K46" s="54"/>
      <c r="L46" s="54"/>
      <c r="M46" s="46"/>
      <c r="N46" s="46"/>
      <c r="O46" s="45"/>
      <c r="P46" s="45"/>
      <c r="Q46" s="45"/>
      <c r="R46" s="45"/>
      <c r="S46" s="45"/>
    </row>
    <row r="47" spans="1:19" x14ac:dyDescent="0.2">
      <c r="A47" s="109" t="s">
        <v>63</v>
      </c>
      <c r="B47" s="110"/>
      <c r="C47" s="110"/>
      <c r="D47" s="24"/>
      <c r="E47" s="53" t="b">
        <f t="shared" si="0"/>
        <v>0</v>
      </c>
      <c r="F47" s="54"/>
      <c r="G47" s="54"/>
      <c r="H47" s="54"/>
      <c r="I47" s="54"/>
      <c r="J47" s="54"/>
      <c r="K47" s="54"/>
      <c r="L47" s="54"/>
      <c r="M47" s="46"/>
      <c r="N47" s="46"/>
      <c r="O47" s="45"/>
      <c r="P47" s="45"/>
      <c r="Q47" s="45"/>
      <c r="R47" s="45"/>
      <c r="S47" s="45"/>
    </row>
    <row r="48" spans="1:19" x14ac:dyDescent="0.2">
      <c r="A48" s="109" t="s">
        <v>47</v>
      </c>
      <c r="B48" s="110"/>
      <c r="C48" s="110"/>
      <c r="D48" s="24"/>
      <c r="E48" s="53" t="b">
        <f t="shared" si="0"/>
        <v>0</v>
      </c>
      <c r="F48" s="47"/>
      <c r="G48" s="47"/>
      <c r="H48" s="47"/>
      <c r="I48" s="47"/>
      <c r="J48" s="47"/>
      <c r="K48" s="47"/>
      <c r="L48" s="47"/>
      <c r="M48" s="46"/>
      <c r="N48" s="46"/>
      <c r="O48" s="45"/>
      <c r="P48" s="45"/>
      <c r="Q48" s="45"/>
      <c r="R48" s="45"/>
      <c r="S48" s="45"/>
    </row>
    <row r="49" spans="1:19" x14ac:dyDescent="0.2">
      <c r="A49" s="55"/>
      <c r="B49" s="48"/>
      <c r="C49" s="65"/>
      <c r="D49" s="45"/>
      <c r="E49" s="50"/>
      <c r="F49" s="48"/>
      <c r="G49" s="55"/>
      <c r="H49" s="55"/>
      <c r="I49" s="55"/>
      <c r="J49" s="55"/>
      <c r="K49" s="55"/>
      <c r="L49" s="55"/>
      <c r="M49" s="46"/>
      <c r="N49" s="46"/>
      <c r="O49" s="45"/>
      <c r="P49" s="45"/>
      <c r="Q49" s="45"/>
      <c r="R49" s="45"/>
      <c r="S49" s="45"/>
    </row>
    <row r="50" spans="1:19" ht="13.5" thickBot="1" x14ac:dyDescent="0.25">
      <c r="A50" s="55"/>
      <c r="B50" s="48"/>
      <c r="C50" s="65"/>
      <c r="D50" s="45"/>
      <c r="E50" s="53">
        <f>SUM(E43+E44+E45+E46+E47+E48)</f>
        <v>0</v>
      </c>
      <c r="F50" s="48"/>
      <c r="G50" s="55"/>
      <c r="H50" s="55"/>
      <c r="I50" s="55"/>
      <c r="J50" s="55"/>
      <c r="K50" s="55"/>
      <c r="L50" s="55"/>
      <c r="M50" s="46"/>
      <c r="N50" s="46"/>
      <c r="O50" s="45"/>
      <c r="P50" s="45"/>
      <c r="Q50" s="45"/>
      <c r="R50" s="45"/>
      <c r="S50" s="45"/>
    </row>
    <row r="51" spans="1:19" ht="16.5" thickBot="1" x14ac:dyDescent="0.3">
      <c r="A51" s="44" t="s">
        <v>57</v>
      </c>
      <c r="B51" s="106" t="str">
        <f>IF(E50&gt;1,"Technische Hygienezorg advies vragen ","Technische Hygienezorg advies NIET nodig")</f>
        <v>Technische Hygienezorg advies NIET nodig</v>
      </c>
      <c r="C51" s="107"/>
      <c r="D51" s="108"/>
      <c r="E51" s="56"/>
      <c r="F51" s="47"/>
      <c r="G51" s="47"/>
      <c r="H51" s="48"/>
      <c r="I51" s="57"/>
      <c r="J51" s="57"/>
      <c r="K51" s="57"/>
      <c r="L51" s="57"/>
      <c r="M51" s="57"/>
      <c r="N51" s="46"/>
      <c r="O51" s="45"/>
      <c r="P51" s="45"/>
      <c r="Q51" s="45"/>
      <c r="R51" s="45"/>
      <c r="S51" s="45"/>
    </row>
    <row r="52" spans="1:19" x14ac:dyDescent="0.2">
      <c r="A52" s="55"/>
      <c r="B52" s="45"/>
      <c r="C52" s="59"/>
      <c r="D52" s="55"/>
      <c r="E52" s="50"/>
      <c r="F52" s="45"/>
      <c r="G52" s="46"/>
      <c r="H52" s="46"/>
      <c r="I52" s="46"/>
      <c r="J52" s="46"/>
      <c r="K52" s="46"/>
      <c r="L52" s="46"/>
      <c r="M52" s="46"/>
      <c r="N52" s="46"/>
      <c r="O52" s="45"/>
      <c r="P52" s="45"/>
      <c r="Q52" s="45"/>
      <c r="R52" s="45"/>
      <c r="S52" s="45"/>
    </row>
    <row r="53" spans="1:19" x14ac:dyDescent="0.2">
      <c r="A53" s="86"/>
      <c r="B53" s="82"/>
      <c r="C53" s="82"/>
      <c r="D53" s="82"/>
      <c r="E53" s="86"/>
      <c r="F53" s="67"/>
      <c r="G53" s="67"/>
      <c r="H53" s="67"/>
      <c r="I53" s="67"/>
      <c r="J53" s="67"/>
      <c r="K53" s="46"/>
      <c r="L53" s="46"/>
      <c r="M53" s="46"/>
      <c r="N53" s="46"/>
      <c r="O53" s="45"/>
      <c r="P53" s="45"/>
      <c r="Q53" s="45"/>
      <c r="R53" s="45"/>
      <c r="S53" s="45"/>
    </row>
    <row r="54" spans="1:19" x14ac:dyDescent="0.2">
      <c r="A54" s="86"/>
      <c r="B54" s="82" t="s">
        <v>36</v>
      </c>
      <c r="C54" s="82">
        <v>3</v>
      </c>
      <c r="D54" s="82"/>
      <c r="E54" s="86"/>
      <c r="F54" s="67"/>
      <c r="G54" s="67"/>
      <c r="H54" s="67"/>
      <c r="I54" s="67"/>
      <c r="J54" s="67"/>
      <c r="K54" s="46"/>
      <c r="L54" s="46"/>
      <c r="M54" s="46"/>
      <c r="N54" s="46"/>
      <c r="O54" s="45"/>
      <c r="P54" s="45"/>
      <c r="Q54" s="45"/>
      <c r="R54" s="45"/>
      <c r="S54" s="45"/>
    </row>
    <row r="55" spans="1:19" x14ac:dyDescent="0.2">
      <c r="A55" s="86"/>
      <c r="B55" s="82" t="s">
        <v>35</v>
      </c>
      <c r="C55" s="82">
        <v>5</v>
      </c>
      <c r="D55" s="82"/>
      <c r="E55" s="86"/>
      <c r="F55" s="67"/>
      <c r="G55" s="67"/>
      <c r="H55" s="67"/>
      <c r="I55" s="67"/>
      <c r="J55" s="67"/>
      <c r="K55" s="46"/>
      <c r="L55" s="46"/>
      <c r="M55" s="46"/>
      <c r="N55" s="46"/>
      <c r="O55" s="45"/>
      <c r="P55" s="45"/>
      <c r="Q55" s="45"/>
      <c r="R55" s="45"/>
      <c r="S55" s="45"/>
    </row>
    <row r="56" spans="1:19" x14ac:dyDescent="0.2">
      <c r="A56" s="86"/>
      <c r="B56" s="82" t="s">
        <v>80</v>
      </c>
      <c r="C56" s="82">
        <v>5</v>
      </c>
      <c r="D56" s="82"/>
      <c r="E56" s="86"/>
      <c r="F56" s="67"/>
      <c r="G56" s="67"/>
      <c r="H56" s="67"/>
      <c r="I56" s="67"/>
      <c r="J56" s="67"/>
      <c r="K56" s="46"/>
      <c r="L56" s="46"/>
      <c r="M56" s="46"/>
      <c r="N56" s="46"/>
      <c r="O56" s="45"/>
      <c r="P56" s="45"/>
      <c r="Q56" s="45"/>
      <c r="R56" s="45"/>
      <c r="S56" s="45"/>
    </row>
    <row r="57" spans="1:19" x14ac:dyDescent="0.2">
      <c r="A57" s="86"/>
      <c r="B57" s="82" t="s">
        <v>34</v>
      </c>
      <c r="C57" s="82">
        <v>2</v>
      </c>
      <c r="D57" s="82"/>
      <c r="E57" s="86"/>
      <c r="F57" s="67"/>
      <c r="G57" s="67"/>
      <c r="H57" s="67"/>
      <c r="I57" s="67"/>
      <c r="J57" s="67"/>
      <c r="K57" s="46"/>
      <c r="L57" s="46"/>
      <c r="M57" s="46"/>
      <c r="N57" s="46"/>
      <c r="O57" s="45"/>
      <c r="P57" s="45"/>
      <c r="Q57" s="45"/>
      <c r="R57" s="45"/>
      <c r="S57" s="45"/>
    </row>
    <row r="58" spans="1:19" x14ac:dyDescent="0.2">
      <c r="A58" s="86"/>
      <c r="B58" s="82" t="s">
        <v>13</v>
      </c>
      <c r="C58" s="82">
        <v>2</v>
      </c>
      <c r="D58" s="82"/>
      <c r="E58" s="86"/>
      <c r="F58" s="67"/>
      <c r="G58" s="67"/>
      <c r="H58" s="67"/>
      <c r="I58" s="67"/>
      <c r="J58" s="67"/>
      <c r="K58" s="46"/>
      <c r="L58" s="46"/>
      <c r="M58" s="46"/>
      <c r="N58" s="46"/>
      <c r="O58" s="45"/>
      <c r="P58" s="45"/>
      <c r="Q58" s="45"/>
      <c r="R58" s="45"/>
      <c r="S58" s="45"/>
    </row>
    <row r="59" spans="1:19" x14ac:dyDescent="0.2">
      <c r="A59" s="86"/>
      <c r="B59" s="82" t="s">
        <v>40</v>
      </c>
      <c r="C59" s="82">
        <v>3</v>
      </c>
      <c r="D59" s="82"/>
      <c r="E59" s="86"/>
      <c r="F59" s="67"/>
      <c r="G59" s="67"/>
      <c r="H59" s="67"/>
      <c r="I59" s="67"/>
      <c r="J59" s="67"/>
      <c r="K59" s="46"/>
      <c r="L59" s="46"/>
      <c r="M59" s="46"/>
      <c r="N59" s="46"/>
      <c r="O59" s="46"/>
      <c r="P59" s="46"/>
      <c r="Q59" s="45"/>
      <c r="R59" s="45"/>
      <c r="S59" s="45"/>
    </row>
    <row r="60" spans="1:19" x14ac:dyDescent="0.2">
      <c r="A60" s="86"/>
      <c r="B60" s="82" t="s">
        <v>14</v>
      </c>
      <c r="C60" s="82">
        <v>1</v>
      </c>
      <c r="D60" s="82"/>
      <c r="E60" s="86"/>
      <c r="F60" s="67"/>
      <c r="G60" s="67"/>
      <c r="H60" s="67"/>
      <c r="I60" s="67"/>
      <c r="J60" s="67"/>
      <c r="K60" s="46"/>
      <c r="L60" s="46"/>
      <c r="M60" s="46"/>
      <c r="N60" s="46"/>
      <c r="O60" s="46"/>
      <c r="P60" s="45"/>
      <c r="Q60" s="45"/>
      <c r="R60" s="45"/>
      <c r="S60" s="45"/>
    </row>
    <row r="61" spans="1:19" x14ac:dyDescent="0.2">
      <c r="A61" s="86"/>
      <c r="B61" s="82" t="s">
        <v>16</v>
      </c>
      <c r="C61" s="82">
        <v>1</v>
      </c>
      <c r="D61" s="82"/>
      <c r="E61" s="86"/>
      <c r="F61" s="67"/>
      <c r="G61" s="67"/>
      <c r="H61" s="67"/>
      <c r="I61" s="67"/>
      <c r="J61" s="67"/>
      <c r="K61" s="46"/>
      <c r="L61" s="46"/>
      <c r="M61" s="46"/>
      <c r="N61" s="46"/>
      <c r="O61" s="46"/>
      <c r="P61" s="45"/>
      <c r="Q61" s="45"/>
      <c r="R61" s="45"/>
      <c r="S61" s="45"/>
    </row>
    <row r="62" spans="1:19" x14ac:dyDescent="0.2">
      <c r="A62" s="86"/>
      <c r="B62" s="82" t="s">
        <v>41</v>
      </c>
      <c r="C62" s="82">
        <v>2</v>
      </c>
      <c r="D62" s="82"/>
      <c r="E62" s="86"/>
      <c r="F62" s="67"/>
      <c r="G62" s="67"/>
      <c r="H62" s="67"/>
      <c r="I62" s="67"/>
      <c r="J62" s="67"/>
      <c r="K62" s="46"/>
      <c r="L62" s="46"/>
      <c r="M62" s="46"/>
      <c r="N62" s="46"/>
      <c r="O62" s="46"/>
      <c r="P62" s="45"/>
      <c r="Q62" s="45"/>
      <c r="R62" s="45"/>
      <c r="S62" s="45"/>
    </row>
    <row r="63" spans="1:19" x14ac:dyDescent="0.2">
      <c r="A63" s="86"/>
      <c r="B63" s="82" t="s">
        <v>15</v>
      </c>
      <c r="C63" s="82">
        <v>2</v>
      </c>
      <c r="D63" s="82"/>
      <c r="E63" s="86"/>
      <c r="F63" s="67"/>
      <c r="G63" s="67"/>
      <c r="H63" s="67"/>
      <c r="I63" s="67"/>
      <c r="J63" s="67"/>
      <c r="K63" s="46"/>
      <c r="L63" s="46"/>
      <c r="M63" s="46"/>
      <c r="N63" s="46"/>
      <c r="O63" s="46"/>
      <c r="P63" s="45"/>
      <c r="Q63" s="45"/>
      <c r="R63" s="45"/>
      <c r="S63" s="45"/>
    </row>
    <row r="64" spans="1:19" x14ac:dyDescent="0.2">
      <c r="A64" s="86"/>
      <c r="B64" s="82" t="s">
        <v>117</v>
      </c>
      <c r="C64" s="82">
        <v>5</v>
      </c>
      <c r="D64" s="82"/>
      <c r="E64" s="86"/>
      <c r="F64" s="67"/>
      <c r="G64" s="67"/>
      <c r="H64" s="67"/>
      <c r="I64" s="67"/>
      <c r="J64" s="67"/>
      <c r="K64" s="46"/>
      <c r="L64" s="46"/>
      <c r="M64" s="46"/>
      <c r="N64" s="46"/>
      <c r="O64" s="46"/>
      <c r="P64" s="45"/>
      <c r="Q64" s="45"/>
      <c r="R64" s="45"/>
      <c r="S64" s="45"/>
    </row>
    <row r="65" spans="1:19" x14ac:dyDescent="0.2">
      <c r="A65" s="86"/>
      <c r="B65" s="82" t="s">
        <v>17</v>
      </c>
      <c r="C65" s="82">
        <v>5</v>
      </c>
      <c r="D65" s="82"/>
      <c r="E65" s="86"/>
      <c r="F65" s="67"/>
      <c r="G65" s="67"/>
      <c r="H65" s="67"/>
      <c r="I65" s="67"/>
      <c r="J65" s="67"/>
      <c r="K65" s="46"/>
      <c r="L65" s="46"/>
      <c r="M65" s="46"/>
      <c r="N65" s="46"/>
      <c r="O65" s="46"/>
      <c r="P65" s="45"/>
      <c r="Q65" s="45"/>
      <c r="R65" s="45"/>
      <c r="S65" s="45"/>
    </row>
    <row r="66" spans="1:19" x14ac:dyDescent="0.2">
      <c r="A66" s="86"/>
      <c r="B66" s="82" t="s">
        <v>24</v>
      </c>
      <c r="C66" s="82">
        <v>2</v>
      </c>
      <c r="D66" s="82"/>
      <c r="E66" s="86"/>
      <c r="F66" s="67"/>
      <c r="G66" s="67"/>
      <c r="H66" s="67"/>
      <c r="I66" s="67"/>
      <c r="J66" s="67"/>
      <c r="K66" s="46"/>
      <c r="L66" s="46"/>
      <c r="M66" s="46"/>
      <c r="N66" s="46"/>
      <c r="O66" s="46"/>
      <c r="P66" s="45"/>
      <c r="Q66" s="45"/>
      <c r="R66" s="45"/>
      <c r="S66" s="45"/>
    </row>
    <row r="67" spans="1:19" x14ac:dyDescent="0.2">
      <c r="A67" s="86"/>
      <c r="B67" s="82" t="s">
        <v>60</v>
      </c>
      <c r="C67" s="82">
        <v>2</v>
      </c>
      <c r="D67" s="82"/>
      <c r="E67" s="86"/>
      <c r="F67" s="67"/>
      <c r="G67" s="67"/>
      <c r="H67" s="67"/>
      <c r="I67" s="67"/>
      <c r="J67" s="67"/>
      <c r="K67" s="46"/>
      <c r="L67" s="46"/>
      <c r="M67" s="46"/>
      <c r="N67" s="46"/>
      <c r="O67" s="46"/>
      <c r="P67" s="45"/>
      <c r="Q67" s="45"/>
      <c r="R67" s="45"/>
      <c r="S67" s="45"/>
    </row>
    <row r="68" spans="1:19" x14ac:dyDescent="0.2">
      <c r="A68" s="86"/>
      <c r="B68" s="82" t="s">
        <v>81</v>
      </c>
      <c r="C68" s="82">
        <v>3</v>
      </c>
      <c r="D68" s="82"/>
      <c r="E68" s="86"/>
      <c r="F68" s="67"/>
      <c r="G68" s="67"/>
      <c r="H68" s="67"/>
      <c r="I68" s="67"/>
      <c r="J68" s="67"/>
      <c r="K68" s="46"/>
      <c r="L68" s="46"/>
      <c r="M68" s="46"/>
      <c r="N68" s="46"/>
      <c r="O68" s="46"/>
      <c r="P68" s="45"/>
      <c r="Q68" s="45"/>
      <c r="R68" s="45"/>
      <c r="S68" s="45"/>
    </row>
    <row r="69" spans="1:19" x14ac:dyDescent="0.2">
      <c r="A69" s="86"/>
      <c r="B69" s="87"/>
      <c r="C69" s="89"/>
      <c r="D69" s="82"/>
      <c r="E69" s="86"/>
      <c r="F69" s="67"/>
      <c r="G69" s="67"/>
      <c r="H69" s="67"/>
      <c r="I69" s="67"/>
      <c r="J69" s="67"/>
      <c r="K69" s="46"/>
      <c r="L69" s="46"/>
      <c r="M69" s="46"/>
      <c r="N69" s="46"/>
      <c r="O69" s="46"/>
      <c r="P69" s="45"/>
      <c r="Q69" s="45"/>
      <c r="R69" s="45"/>
      <c r="S69" s="45"/>
    </row>
    <row r="70" spans="1:19" x14ac:dyDescent="0.2">
      <c r="A70" s="67"/>
      <c r="B70" s="86"/>
      <c r="C70" s="88"/>
      <c r="D70" s="67"/>
      <c r="E70" s="67"/>
      <c r="F70" s="67"/>
      <c r="G70" s="67"/>
      <c r="H70" s="67"/>
      <c r="I70" s="67"/>
      <c r="J70" s="67"/>
      <c r="K70" s="46"/>
      <c r="L70" s="46"/>
      <c r="M70" s="46"/>
      <c r="N70" s="46"/>
      <c r="O70" s="46"/>
      <c r="P70" s="45"/>
      <c r="Q70" s="45"/>
      <c r="R70" s="45"/>
      <c r="S70" s="45"/>
    </row>
    <row r="71" spans="1:19" x14ac:dyDescent="0.2">
      <c r="A71" s="67"/>
      <c r="B71" s="86"/>
      <c r="C71" s="86"/>
      <c r="D71" s="67"/>
      <c r="E71" s="67"/>
      <c r="F71" s="67"/>
      <c r="G71" s="67"/>
      <c r="H71" s="67"/>
      <c r="I71" s="67"/>
      <c r="J71" s="67"/>
      <c r="K71" s="46"/>
      <c r="L71" s="46"/>
      <c r="M71" s="46"/>
      <c r="N71" s="46"/>
      <c r="O71" s="46"/>
      <c r="P71" s="45"/>
      <c r="Q71" s="45"/>
      <c r="R71" s="45"/>
      <c r="S71" s="45"/>
    </row>
    <row r="72" spans="1:19" x14ac:dyDescent="0.2">
      <c r="A72" s="67"/>
      <c r="B72" s="86"/>
      <c r="C72" s="86"/>
      <c r="D72" s="67"/>
      <c r="E72" s="67"/>
      <c r="F72" s="67"/>
      <c r="G72" s="67"/>
      <c r="H72" s="67"/>
      <c r="I72" s="67"/>
      <c r="J72" s="67"/>
      <c r="K72" s="46"/>
      <c r="L72" s="46"/>
      <c r="M72" s="46"/>
      <c r="N72" s="46"/>
      <c r="O72" s="46"/>
      <c r="P72" s="45"/>
      <c r="Q72" s="45"/>
      <c r="R72" s="45"/>
      <c r="S72" s="45"/>
    </row>
    <row r="73" spans="1:19" x14ac:dyDescent="0.2">
      <c r="A73" s="67"/>
      <c r="B73" s="86"/>
      <c r="C73" s="86"/>
      <c r="D73" s="67"/>
      <c r="E73" s="67"/>
      <c r="F73" s="67"/>
      <c r="G73" s="67"/>
      <c r="H73" s="67"/>
      <c r="I73" s="67"/>
      <c r="J73" s="67"/>
      <c r="K73" s="46"/>
      <c r="L73" s="46"/>
      <c r="M73" s="46"/>
      <c r="N73" s="46"/>
      <c r="O73" s="46"/>
      <c r="P73" s="45"/>
      <c r="Q73" s="45"/>
      <c r="R73" s="45"/>
      <c r="S73" s="45"/>
    </row>
    <row r="74" spans="1:19" x14ac:dyDescent="0.2">
      <c r="A74" s="67"/>
      <c r="B74" s="86"/>
      <c r="C74" s="86"/>
      <c r="D74" s="67"/>
      <c r="E74" s="67"/>
      <c r="F74" s="67"/>
      <c r="G74" s="67"/>
      <c r="H74" s="67"/>
      <c r="I74" s="67"/>
      <c r="J74" s="67"/>
      <c r="K74" s="46"/>
      <c r="L74" s="46"/>
      <c r="M74" s="46"/>
      <c r="N74" s="46"/>
      <c r="O74" s="46"/>
      <c r="P74" s="45"/>
      <c r="Q74" s="45"/>
      <c r="R74" s="45"/>
      <c r="S74" s="45"/>
    </row>
    <row r="75" spans="1:19" x14ac:dyDescent="0.2">
      <c r="A75" s="67"/>
      <c r="B75" s="86"/>
      <c r="C75" s="86"/>
      <c r="D75" s="67"/>
      <c r="E75" s="67"/>
      <c r="F75" s="67"/>
      <c r="G75" s="67"/>
      <c r="H75" s="67"/>
      <c r="I75" s="67"/>
      <c r="J75" s="67"/>
      <c r="K75" s="46"/>
      <c r="L75" s="46"/>
      <c r="M75" s="46"/>
      <c r="N75" s="46"/>
      <c r="O75" s="46"/>
      <c r="P75" s="45"/>
      <c r="Q75" s="45"/>
      <c r="R75" s="45"/>
      <c r="S75" s="45"/>
    </row>
    <row r="76" spans="1:19" x14ac:dyDescent="0.2">
      <c r="A76" s="67"/>
      <c r="B76" s="86"/>
      <c r="C76" s="86"/>
      <c r="D76" s="67"/>
      <c r="E76" s="67"/>
      <c r="F76" s="67"/>
      <c r="G76" s="67"/>
      <c r="H76" s="67"/>
      <c r="I76" s="67"/>
      <c r="J76" s="67"/>
      <c r="K76" s="46"/>
      <c r="L76" s="46"/>
      <c r="M76" s="46"/>
      <c r="N76" s="46"/>
      <c r="O76" s="46"/>
      <c r="P76" s="45"/>
      <c r="Q76" s="45"/>
      <c r="R76" s="45"/>
      <c r="S76" s="45"/>
    </row>
    <row r="77" spans="1:19" x14ac:dyDescent="0.2">
      <c r="A77" s="67"/>
      <c r="B77" s="86"/>
      <c r="C77" s="86"/>
      <c r="D77" s="67"/>
      <c r="E77" s="67"/>
      <c r="F77" s="67"/>
      <c r="G77" s="67"/>
      <c r="H77" s="67"/>
      <c r="I77" s="67"/>
      <c r="J77" s="67"/>
      <c r="K77" s="46"/>
      <c r="L77" s="45"/>
      <c r="M77" s="45"/>
      <c r="N77" s="45"/>
      <c r="O77" s="45"/>
      <c r="P77" s="45"/>
      <c r="Q77" s="45"/>
      <c r="R77" s="45"/>
      <c r="S77" s="45"/>
    </row>
    <row r="78" spans="1:19" x14ac:dyDescent="0.2">
      <c r="A78" s="67"/>
      <c r="B78" s="86"/>
      <c r="C78" s="86"/>
      <c r="D78" s="67"/>
      <c r="E78" s="67"/>
      <c r="F78" s="67"/>
      <c r="G78" s="67"/>
      <c r="H78" s="67"/>
      <c r="I78" s="67"/>
      <c r="J78" s="67"/>
      <c r="K78" s="46"/>
      <c r="L78" s="45"/>
      <c r="M78" s="45"/>
      <c r="N78" s="45"/>
      <c r="O78" s="45"/>
      <c r="P78" s="45"/>
      <c r="Q78" s="45"/>
      <c r="R78" s="45"/>
      <c r="S78" s="45"/>
    </row>
    <row r="79" spans="1:19" x14ac:dyDescent="0.2">
      <c r="A79" s="67"/>
      <c r="B79" s="67"/>
      <c r="C79" s="68"/>
      <c r="D79" s="67"/>
      <c r="E79" s="67"/>
      <c r="F79" s="67"/>
      <c r="G79" s="67"/>
      <c r="H79" s="67"/>
      <c r="I79" s="67"/>
      <c r="J79" s="67"/>
      <c r="K79" s="46"/>
      <c r="L79" s="45"/>
      <c r="M79" s="45"/>
      <c r="N79" s="45"/>
      <c r="O79" s="45"/>
      <c r="P79" s="45"/>
      <c r="Q79" s="45"/>
      <c r="R79" s="45"/>
      <c r="S79" s="45"/>
    </row>
    <row r="80" spans="1:19" x14ac:dyDescent="0.2">
      <c r="A80" s="67"/>
      <c r="B80" s="67"/>
      <c r="C80" s="68"/>
      <c r="D80" s="67"/>
      <c r="E80" s="67"/>
      <c r="F80" s="67"/>
      <c r="G80" s="67"/>
      <c r="H80" s="67"/>
      <c r="I80" s="67"/>
      <c r="J80" s="67"/>
      <c r="K80" s="45"/>
      <c r="L80" s="45"/>
      <c r="M80" s="45"/>
      <c r="N80" s="45"/>
      <c r="O80" s="45"/>
      <c r="P80" s="45"/>
      <c r="Q80" s="45"/>
      <c r="R80" s="45"/>
      <c r="S80" s="45"/>
    </row>
    <row r="81" spans="1:19" x14ac:dyDescent="0.2">
      <c r="A81" s="67"/>
      <c r="B81" s="67"/>
      <c r="C81" s="68"/>
      <c r="D81" s="67"/>
      <c r="E81" s="67"/>
      <c r="F81" s="67"/>
      <c r="G81" s="67"/>
      <c r="H81" s="67"/>
      <c r="I81" s="67"/>
      <c r="J81" s="67"/>
      <c r="K81" s="45"/>
      <c r="L81" s="45"/>
      <c r="M81" s="45"/>
      <c r="N81" s="45"/>
      <c r="O81" s="45"/>
      <c r="P81" s="45"/>
      <c r="Q81" s="45"/>
      <c r="R81" s="45"/>
      <c r="S81" s="45"/>
    </row>
    <row r="82" spans="1:19" x14ac:dyDescent="0.2">
      <c r="A82" s="67"/>
      <c r="B82" s="67"/>
      <c r="C82" s="68"/>
      <c r="D82" s="67"/>
      <c r="E82" s="67"/>
      <c r="F82" s="67"/>
      <c r="G82" s="67"/>
      <c r="H82" s="67"/>
      <c r="I82" s="67"/>
      <c r="J82" s="67"/>
      <c r="K82" s="45"/>
      <c r="L82" s="45"/>
      <c r="M82" s="45"/>
      <c r="N82" s="45"/>
      <c r="O82" s="45"/>
      <c r="P82" s="45"/>
      <c r="Q82" s="45"/>
      <c r="R82" s="45"/>
      <c r="S82" s="45"/>
    </row>
    <row r="83" spans="1:19" x14ac:dyDescent="0.2">
      <c r="A83" s="67"/>
      <c r="B83" s="67"/>
      <c r="C83" s="68"/>
      <c r="D83" s="67"/>
      <c r="E83" s="67"/>
      <c r="F83" s="67"/>
      <c r="G83" s="67"/>
      <c r="H83" s="46"/>
      <c r="I83" s="46"/>
      <c r="J83" s="45"/>
      <c r="K83" s="45"/>
      <c r="L83" s="45"/>
      <c r="M83" s="45"/>
      <c r="N83" s="45"/>
      <c r="O83" s="45"/>
      <c r="P83" s="45"/>
      <c r="Q83" s="45"/>
      <c r="R83" s="45"/>
      <c r="S83" s="45"/>
    </row>
    <row r="84" spans="1:19" x14ac:dyDescent="0.2">
      <c r="A84" s="67"/>
      <c r="B84" s="67"/>
      <c r="C84" s="68"/>
      <c r="D84" s="67"/>
      <c r="E84" s="67"/>
      <c r="F84" s="67"/>
      <c r="G84" s="67"/>
      <c r="H84" s="46"/>
      <c r="I84" s="46"/>
      <c r="J84" s="45"/>
      <c r="K84" s="45"/>
      <c r="L84" s="45"/>
      <c r="M84" s="45"/>
      <c r="N84" s="45"/>
      <c r="O84" s="45"/>
      <c r="P84" s="45"/>
      <c r="Q84" s="45"/>
      <c r="R84" s="45"/>
      <c r="S84" s="45"/>
    </row>
    <row r="85" spans="1:19" x14ac:dyDescent="0.2">
      <c r="A85" s="67"/>
      <c r="B85" s="67"/>
      <c r="C85" s="68"/>
      <c r="D85" s="67"/>
      <c r="E85" s="67"/>
      <c r="F85" s="67"/>
      <c r="G85" s="67"/>
      <c r="H85" s="46"/>
      <c r="I85" s="46"/>
      <c r="J85" s="45"/>
      <c r="K85" s="45"/>
      <c r="L85" s="45"/>
      <c r="M85" s="45"/>
      <c r="N85" s="45"/>
      <c r="O85" s="45"/>
      <c r="P85" s="45"/>
      <c r="Q85" s="45"/>
      <c r="R85" s="45"/>
      <c r="S85" s="45"/>
    </row>
    <row r="86" spans="1:19" x14ac:dyDescent="0.2">
      <c r="A86" s="58"/>
      <c r="B86" s="58"/>
      <c r="C86" s="60"/>
      <c r="D86" s="58"/>
      <c r="E86" s="58"/>
      <c r="F86" s="58"/>
      <c r="G86" s="46"/>
      <c r="H86" s="46"/>
      <c r="I86" s="46"/>
      <c r="J86" s="45"/>
      <c r="K86" s="45"/>
      <c r="L86" s="45"/>
      <c r="M86" s="45"/>
      <c r="N86" s="45"/>
      <c r="O86" s="45"/>
      <c r="P86" s="45"/>
      <c r="Q86" s="45"/>
      <c r="R86" s="45"/>
      <c r="S86" s="45"/>
    </row>
    <row r="87" spans="1:19" x14ac:dyDescent="0.2">
      <c r="A87" s="25"/>
      <c r="B87" s="25"/>
      <c r="C87" s="26"/>
      <c r="D87" s="25"/>
      <c r="E87" s="25"/>
      <c r="F87" s="25"/>
    </row>
  </sheetData>
  <sheetProtection selectLockedCells="1" selectUnlockedCells="1"/>
  <mergeCells count="19">
    <mergeCell ref="E8:M8"/>
    <mergeCell ref="E14:M14"/>
    <mergeCell ref="F43:N43"/>
    <mergeCell ref="E7:M7"/>
    <mergeCell ref="B51:D51"/>
    <mergeCell ref="A47:C47"/>
    <mergeCell ref="A48:C48"/>
    <mergeCell ref="A42:D42"/>
    <mergeCell ref="A43:C43"/>
    <mergeCell ref="A45:C45"/>
    <mergeCell ref="A46:C46"/>
    <mergeCell ref="A44:C44"/>
    <mergeCell ref="E13:M13"/>
    <mergeCell ref="E22:N22"/>
    <mergeCell ref="A1:C1"/>
    <mergeCell ref="A10:B10"/>
    <mergeCell ref="A18:B18"/>
    <mergeCell ref="A27:B27"/>
    <mergeCell ref="B39:C39"/>
  </mergeCells>
  <phoneticPr fontId="3" type="noConversion"/>
  <conditionalFormatting sqref="B39:C39">
    <cfRule type="containsText" dxfId="9" priority="11" stopIfTrue="1" operator="containsText" text="Regulier-evenement (A): melden">
      <formula>NOT(ISERROR(SEARCH("Regulier-evenement (A): melden",B39)))</formula>
    </cfRule>
    <cfRule type="containsText" dxfId="8" priority="12" stopIfTrue="1" operator="containsText" text="Aandacht-evenement (B); advies vragen">
      <formula>NOT(ISERROR(SEARCH("Aandacht-evenement (B); advies vragen",B39)))</formula>
    </cfRule>
    <cfRule type="containsText" dxfId="7" priority="13" stopIfTrue="1" operator="containsText" text="Risico-evenement (C); advies vragen">
      <formula>NOT(ISERROR(SEARCH("Risico-evenement (C); advies vragen",B39)))</formula>
    </cfRule>
  </conditionalFormatting>
  <conditionalFormatting sqref="B7">
    <cfRule type="cellIs" dxfId="6" priority="8" operator="equal">
      <formula>"Negatief"</formula>
    </cfRule>
    <cfRule type="cellIs" dxfId="5" priority="9" operator="equal">
      <formula>"Positief"</formula>
    </cfRule>
    <cfRule type="cellIs" dxfId="4" priority="10" operator="equal">
      <formula>"Geen"</formula>
    </cfRule>
  </conditionalFormatting>
  <conditionalFormatting sqref="B51:D51">
    <cfRule type="cellIs" dxfId="3" priority="3" operator="equal">
      <formula>"Technische Hygienezorg advies vragen "</formula>
    </cfRule>
    <cfRule type="cellIs" dxfId="2" priority="4" operator="equal">
      <formula>"Technische Hygienezorg advies NIET nodig"</formula>
    </cfRule>
  </conditionalFormatting>
  <conditionalFormatting sqref="B8">
    <cfRule type="cellIs" dxfId="1" priority="1" operator="equal">
      <formula>"Ja"</formula>
    </cfRule>
    <cfRule type="cellIs" dxfId="0" priority="2" operator="equal">
      <formula>"Nee"</formula>
    </cfRule>
  </conditionalFormatting>
  <dataValidations count="24">
    <dataValidation type="list" allowBlank="1" showInputMessage="1" showErrorMessage="1" sqref="D48">
      <formula1>blok11</formula1>
    </dataValidation>
    <dataValidation type="list" allowBlank="1" showInputMessage="1" showErrorMessage="1" sqref="D46:D47">
      <formula1>blok5</formula1>
    </dataValidation>
    <dataValidation type="list" allowBlank="1" showInputMessage="1" showErrorMessage="1" sqref="D43">
      <formula1>blok1</formula1>
    </dataValidation>
    <dataValidation type="list" allowBlank="1" showInputMessage="1" showErrorMessage="1" sqref="D44">
      <formula1>blok2</formula1>
    </dataValidation>
    <dataValidation type="list" allowBlank="1" showInputMessage="1" showErrorMessage="1" sqref="D45">
      <formula1>blok3</formula1>
    </dataValidation>
    <dataValidation type="list" allowBlank="1" showInputMessage="1" showErrorMessage="1" sqref="B11">
      <formula1>Leeftijd</formula1>
    </dataValidation>
    <dataValidation type="list" allowBlank="1" showInputMessage="1" showErrorMessage="1" sqref="B12">
      <formula1>Drank</formula1>
    </dataValidation>
    <dataValidation type="list" allowBlank="1" showInputMessage="1" showErrorMessage="1" sqref="B13">
      <formula1>Publiek</formula1>
    </dataValidation>
    <dataValidation type="list" allowBlank="1" showInputMessage="1" showErrorMessage="1" sqref="B15">
      <formula1>Specifiekegroepen</formula1>
    </dataValidation>
    <dataValidation type="list" allowBlank="1" showInputMessage="1" showErrorMessage="1" sqref="B19">
      <formula1>Publieksstroom</formula1>
    </dataValidation>
    <dataValidation type="list" allowBlank="1" showInputMessage="1" showErrorMessage="1" sqref="B20">
      <formula1>Locatie</formula1>
    </dataValidation>
    <dataValidation type="list" allowBlank="1" showInputMessage="1" showErrorMessage="1" sqref="B21">
      <formula1>toegankelijkheid</formula1>
    </dataValidation>
    <dataValidation type="list" allowBlank="1" showInputMessage="1" showErrorMessage="1" sqref="B23">
      <formula1>Ondergrond</formula1>
    </dataValidation>
    <dataValidation type="list" allowBlank="1" showInputMessage="1" showErrorMessage="1" sqref="B24">
      <formula1>Gemeentegrens</formula1>
    </dataValidation>
    <dataValidation type="list" allowBlank="1" showInputMessage="1" showErrorMessage="1" sqref="B28">
      <formula1>Soort</formula1>
    </dataValidation>
    <dataValidation type="list" allowBlank="1" showInputMessage="1" showErrorMessage="1" sqref="B31">
      <formula1>Duurevenement</formula1>
    </dataValidation>
    <dataValidation type="list" allowBlank="1" showInputMessage="1" showErrorMessage="1" sqref="B32">
      <formula1>Dagen</formula1>
    </dataValidation>
    <dataValidation type="list" allowBlank="1" showInputMessage="1" showErrorMessage="1" sqref="B33">
      <formula1>Specialeffects</formula1>
    </dataValidation>
    <dataValidation type="list" allowBlank="1" showInputMessage="1" showErrorMessage="1" sqref="B8">
      <formula1>Samenloop</formula1>
    </dataValidation>
    <dataValidation type="list" allowBlank="1" showInputMessage="1" showErrorMessage="1" sqref="B14">
      <formula1>Publiekaantal</formula1>
    </dataValidation>
    <dataValidation type="list" allowBlank="1" showInputMessage="1" showErrorMessage="1" sqref="B29">
      <formula1>Dag</formula1>
    </dataValidation>
    <dataValidation type="list" allowBlank="1" showInputMessage="1" showErrorMessage="1" sqref="B30">
      <formula1>Tijd</formula1>
    </dataValidation>
    <dataValidation type="list" showInputMessage="1" showErrorMessage="1" sqref="B7">
      <formula1>Ervaringevenement</formula1>
    </dataValidation>
    <dataValidation type="list" allowBlank="1" showInputMessage="1" showErrorMessage="1" sqref="B22">
      <formula1>bereikbaaromgeving</formula1>
    </dataValidation>
  </dataValidations>
  <pageMargins left="0.75" right="0.75" top="1" bottom="1" header="0.5" footer="0.5"/>
  <pageSetup paperSize="9" scale="65" orientation="portrait" r:id="rId1"/>
  <headerFooter alignWithMargins="0"/>
  <cellWatches>
    <cellWatch r="B11"/>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zoomScale="80" zoomScaleNormal="100" zoomScaleSheetLayoutView="80" workbookViewId="0">
      <selection activeCell="G52" sqref="G52"/>
    </sheetView>
  </sheetViews>
  <sheetFormatPr defaultColWidth="9.140625" defaultRowHeight="12.75" x14ac:dyDescent="0.2"/>
  <cols>
    <col min="1" max="1" width="36.5703125" style="30" customWidth="1"/>
    <col min="2" max="2" width="54.140625" style="1" customWidth="1"/>
    <col min="3" max="3" width="3" style="1" customWidth="1"/>
    <col min="4" max="4" width="39.7109375" style="30" customWidth="1"/>
    <col min="5" max="5" width="55.42578125" style="1" bestFit="1" customWidth="1"/>
    <col min="6" max="6" width="3" style="1" customWidth="1"/>
    <col min="7" max="7" width="56.5703125" style="30" customWidth="1"/>
    <col min="8" max="8" width="35.42578125" style="1" bestFit="1" customWidth="1"/>
    <col min="9" max="9" width="2.5703125" style="1" customWidth="1"/>
    <col min="10" max="16384" width="9.140625" style="1"/>
  </cols>
  <sheetData>
    <row r="1" spans="1:13" ht="20.25" x14ac:dyDescent="0.2">
      <c r="A1" s="128" t="s">
        <v>37</v>
      </c>
      <c r="B1" s="128"/>
      <c r="C1" s="128"/>
      <c r="D1" s="128"/>
      <c r="E1" s="128"/>
      <c r="F1" s="128"/>
      <c r="G1" s="128"/>
      <c r="H1" s="128"/>
      <c r="I1" s="128"/>
    </row>
    <row r="2" spans="1:13" x14ac:dyDescent="0.2">
      <c r="A2" s="118" t="s">
        <v>0</v>
      </c>
      <c r="B2" s="119"/>
      <c r="C2" s="119"/>
      <c r="D2" s="118" t="s">
        <v>6</v>
      </c>
      <c r="E2" s="119"/>
      <c r="F2" s="119"/>
      <c r="G2" s="118" t="s">
        <v>44</v>
      </c>
      <c r="H2" s="119"/>
      <c r="I2" s="119"/>
    </row>
    <row r="3" spans="1:13" x14ac:dyDescent="0.2">
      <c r="A3" s="33" t="s">
        <v>51</v>
      </c>
      <c r="B3" s="3" t="s">
        <v>69</v>
      </c>
      <c r="C3" s="3">
        <v>3</v>
      </c>
      <c r="D3" s="33" t="s">
        <v>89</v>
      </c>
      <c r="E3" s="3" t="s">
        <v>7</v>
      </c>
      <c r="F3" s="3">
        <v>1</v>
      </c>
      <c r="G3" s="33" t="s">
        <v>25</v>
      </c>
      <c r="H3" s="28" t="s">
        <v>36</v>
      </c>
      <c r="I3" s="3">
        <v>3</v>
      </c>
      <c r="K3" s="1" t="s">
        <v>38</v>
      </c>
    </row>
    <row r="4" spans="1:13" x14ac:dyDescent="0.2">
      <c r="A4" s="33"/>
      <c r="B4" s="3" t="s">
        <v>70</v>
      </c>
      <c r="C4" s="3">
        <v>1</v>
      </c>
      <c r="D4" s="33"/>
      <c r="E4" s="2" t="s">
        <v>77</v>
      </c>
      <c r="F4" s="2">
        <v>2</v>
      </c>
      <c r="G4" s="33"/>
      <c r="H4" s="3" t="s">
        <v>35</v>
      </c>
      <c r="I4" s="3">
        <v>5</v>
      </c>
    </row>
    <row r="5" spans="1:13" x14ac:dyDescent="0.2">
      <c r="A5" s="33"/>
      <c r="B5" s="28" t="s">
        <v>90</v>
      </c>
      <c r="C5" s="3">
        <v>4</v>
      </c>
      <c r="D5" s="33"/>
      <c r="E5" s="3" t="s">
        <v>8</v>
      </c>
      <c r="F5" s="3">
        <v>3</v>
      </c>
      <c r="G5" s="33"/>
      <c r="H5" s="28" t="s">
        <v>80</v>
      </c>
      <c r="I5" s="3">
        <v>5</v>
      </c>
      <c r="M5" s="4"/>
    </row>
    <row r="6" spans="1:13" x14ac:dyDescent="0.2">
      <c r="A6" s="33"/>
      <c r="B6" s="3" t="s">
        <v>71</v>
      </c>
      <c r="C6" s="3">
        <v>5</v>
      </c>
      <c r="D6" s="33"/>
      <c r="E6" s="2"/>
      <c r="F6" s="2"/>
      <c r="G6" s="33"/>
      <c r="H6" s="28" t="s">
        <v>34</v>
      </c>
      <c r="I6" s="3">
        <v>2</v>
      </c>
      <c r="M6" s="4"/>
    </row>
    <row r="7" spans="1:13" x14ac:dyDescent="0.2">
      <c r="A7" s="33"/>
      <c r="B7" s="3" t="s">
        <v>73</v>
      </c>
      <c r="C7" s="3">
        <v>2</v>
      </c>
      <c r="D7" s="33" t="s">
        <v>88</v>
      </c>
      <c r="E7" s="3" t="s">
        <v>9</v>
      </c>
      <c r="F7" s="3">
        <v>2</v>
      </c>
      <c r="G7" s="33"/>
      <c r="H7" s="3" t="s">
        <v>13</v>
      </c>
      <c r="I7" s="3">
        <v>2</v>
      </c>
      <c r="M7" s="4"/>
    </row>
    <row r="8" spans="1:13" x14ac:dyDescent="0.2">
      <c r="A8" s="33"/>
      <c r="B8" s="3" t="s">
        <v>72</v>
      </c>
      <c r="C8" s="3">
        <v>3</v>
      </c>
      <c r="D8" s="33"/>
      <c r="E8" s="3" t="s">
        <v>10</v>
      </c>
      <c r="F8" s="3">
        <v>1</v>
      </c>
      <c r="G8" s="33"/>
      <c r="H8" s="3" t="s">
        <v>40</v>
      </c>
      <c r="I8" s="2">
        <v>3</v>
      </c>
      <c r="M8" s="4"/>
    </row>
    <row r="9" spans="1:13" x14ac:dyDescent="0.2">
      <c r="A9" s="33"/>
      <c r="B9" s="3" t="s">
        <v>1</v>
      </c>
      <c r="C9" s="3">
        <v>2</v>
      </c>
      <c r="D9" s="33"/>
      <c r="E9" s="3" t="s">
        <v>11</v>
      </c>
      <c r="F9" s="3">
        <v>3</v>
      </c>
      <c r="G9" s="33"/>
      <c r="H9" s="3" t="s">
        <v>14</v>
      </c>
      <c r="I9" s="3">
        <v>1</v>
      </c>
      <c r="M9" s="4"/>
    </row>
    <row r="10" spans="1:13" x14ac:dyDescent="0.2">
      <c r="A10" s="33"/>
      <c r="B10" s="3"/>
      <c r="C10" s="3"/>
      <c r="D10" s="33"/>
      <c r="E10" s="83" t="s">
        <v>124</v>
      </c>
      <c r="F10" s="83">
        <v>2</v>
      </c>
      <c r="G10" s="33"/>
      <c r="H10" s="3" t="s">
        <v>16</v>
      </c>
      <c r="I10" s="3">
        <v>1</v>
      </c>
      <c r="M10" s="4"/>
    </row>
    <row r="11" spans="1:13" x14ac:dyDescent="0.2">
      <c r="A11" s="33"/>
      <c r="B11" s="3"/>
      <c r="C11" s="3"/>
      <c r="D11" s="33"/>
      <c r="E11" s="84" t="s">
        <v>54</v>
      </c>
      <c r="F11" s="3">
        <v>3</v>
      </c>
      <c r="G11" s="33"/>
      <c r="H11" s="3" t="s">
        <v>41</v>
      </c>
      <c r="I11" s="3">
        <v>2</v>
      </c>
      <c r="M11" s="4"/>
    </row>
    <row r="12" spans="1:13" x14ac:dyDescent="0.2">
      <c r="A12" s="33" t="s">
        <v>2</v>
      </c>
      <c r="B12" s="3" t="s">
        <v>18</v>
      </c>
      <c r="C12" s="3">
        <v>2</v>
      </c>
      <c r="D12" s="33"/>
      <c r="E12" s="84" t="s">
        <v>39</v>
      </c>
      <c r="F12" s="3">
        <v>4</v>
      </c>
      <c r="G12" s="33"/>
      <c r="H12" s="3" t="s">
        <v>15</v>
      </c>
      <c r="I12" s="3">
        <v>2</v>
      </c>
      <c r="M12" s="4"/>
    </row>
    <row r="13" spans="1:13" x14ac:dyDescent="0.2">
      <c r="A13" s="33"/>
      <c r="B13" s="3" t="s">
        <v>30</v>
      </c>
      <c r="C13" s="3">
        <v>3</v>
      </c>
      <c r="D13" s="33"/>
      <c r="E13" s="84"/>
      <c r="F13" s="3"/>
      <c r="G13" s="33"/>
      <c r="H13" s="3" t="s">
        <v>117</v>
      </c>
      <c r="I13" s="3">
        <v>5</v>
      </c>
    </row>
    <row r="14" spans="1:13" x14ac:dyDescent="0.2">
      <c r="A14" s="33"/>
      <c r="B14" s="3" t="s">
        <v>19</v>
      </c>
      <c r="C14" s="3">
        <v>0</v>
      </c>
      <c r="D14" s="33" t="s">
        <v>112</v>
      </c>
      <c r="E14" s="3" t="s">
        <v>33</v>
      </c>
      <c r="F14" s="3">
        <v>0</v>
      </c>
      <c r="G14" s="33"/>
      <c r="H14" s="3" t="s">
        <v>17</v>
      </c>
      <c r="I14" s="3">
        <v>5</v>
      </c>
    </row>
    <row r="15" spans="1:13" x14ac:dyDescent="0.2">
      <c r="A15" s="33"/>
      <c r="B15" s="3"/>
      <c r="C15" s="3"/>
      <c r="D15" s="33" t="s">
        <v>113</v>
      </c>
      <c r="E15" s="3" t="s">
        <v>32</v>
      </c>
      <c r="F15" s="3">
        <v>2</v>
      </c>
      <c r="G15" s="33"/>
      <c r="H15" s="3" t="s">
        <v>24</v>
      </c>
      <c r="I15" s="3">
        <v>2</v>
      </c>
    </row>
    <row r="16" spans="1:13" x14ac:dyDescent="0.2">
      <c r="A16" s="33"/>
      <c r="B16" s="2"/>
      <c r="C16" s="2"/>
      <c r="D16" s="33"/>
      <c r="E16" s="28" t="s">
        <v>79</v>
      </c>
      <c r="F16" s="3">
        <v>4</v>
      </c>
      <c r="G16" s="33"/>
      <c r="H16" s="28" t="s">
        <v>60</v>
      </c>
      <c r="I16" s="3">
        <v>2</v>
      </c>
    </row>
    <row r="17" spans="1:9" x14ac:dyDescent="0.2">
      <c r="A17" s="33" t="s">
        <v>3</v>
      </c>
      <c r="B17" s="3" t="s">
        <v>4</v>
      </c>
      <c r="C17" s="3">
        <v>1</v>
      </c>
      <c r="D17" s="33"/>
      <c r="E17" s="2"/>
      <c r="F17" s="2"/>
      <c r="G17" s="33"/>
      <c r="H17" s="28" t="s">
        <v>81</v>
      </c>
      <c r="I17" s="3">
        <v>3</v>
      </c>
    </row>
    <row r="18" spans="1:9" x14ac:dyDescent="0.2">
      <c r="A18" s="33"/>
      <c r="B18" s="3" t="s">
        <v>31</v>
      </c>
      <c r="C18" s="3">
        <v>2</v>
      </c>
      <c r="D18" s="33" t="s">
        <v>20</v>
      </c>
      <c r="E18" s="3" t="s">
        <v>26</v>
      </c>
      <c r="F18" s="3">
        <v>1</v>
      </c>
      <c r="G18" s="33"/>
      <c r="H18" s="28"/>
      <c r="I18" s="3"/>
    </row>
    <row r="19" spans="1:9" x14ac:dyDescent="0.2">
      <c r="A19" s="33"/>
      <c r="B19" s="3"/>
      <c r="C19" s="3"/>
      <c r="D19" s="33"/>
      <c r="E19" s="3" t="s">
        <v>27</v>
      </c>
      <c r="F19" s="3">
        <v>2</v>
      </c>
      <c r="G19" s="33"/>
      <c r="H19" s="2"/>
      <c r="I19" s="2"/>
    </row>
    <row r="20" spans="1:9" x14ac:dyDescent="0.2">
      <c r="A20" s="33"/>
      <c r="B20" s="2"/>
      <c r="C20" s="2"/>
      <c r="D20" s="33"/>
      <c r="E20" s="3" t="s">
        <v>21</v>
      </c>
      <c r="F20" s="3">
        <v>3</v>
      </c>
      <c r="G20" s="33" t="s">
        <v>67</v>
      </c>
      <c r="H20" s="17" t="s">
        <v>64</v>
      </c>
      <c r="I20" s="18">
        <v>0</v>
      </c>
    </row>
    <row r="21" spans="1:9" x14ac:dyDescent="0.2">
      <c r="A21" s="33" t="s">
        <v>105</v>
      </c>
      <c r="B21" s="3" t="s">
        <v>29</v>
      </c>
      <c r="C21" s="3">
        <v>1</v>
      </c>
      <c r="D21" s="33"/>
      <c r="E21" s="2"/>
      <c r="F21" s="2"/>
      <c r="G21" s="33"/>
      <c r="H21" s="17" t="s">
        <v>65</v>
      </c>
      <c r="I21" s="18">
        <v>1</v>
      </c>
    </row>
    <row r="22" spans="1:9" x14ac:dyDescent="0.2">
      <c r="A22" s="33"/>
      <c r="B22" s="3" t="s">
        <v>91</v>
      </c>
      <c r="C22" s="3">
        <v>2</v>
      </c>
      <c r="D22" s="33" t="s">
        <v>78</v>
      </c>
      <c r="E22" s="2" t="s">
        <v>42</v>
      </c>
      <c r="F22" s="2">
        <v>1</v>
      </c>
      <c r="G22" s="33"/>
      <c r="H22" s="17"/>
      <c r="I22" s="18"/>
    </row>
    <row r="23" spans="1:9" x14ac:dyDescent="0.2">
      <c r="A23" s="33"/>
      <c r="B23" s="3" t="s">
        <v>92</v>
      </c>
      <c r="C23" s="3">
        <v>3</v>
      </c>
      <c r="D23" s="33"/>
      <c r="E23" s="3" t="s">
        <v>5</v>
      </c>
      <c r="F23" s="3">
        <v>0</v>
      </c>
      <c r="G23" s="33" t="s">
        <v>101</v>
      </c>
      <c r="H23" s="28" t="s">
        <v>42</v>
      </c>
      <c r="I23" s="18">
        <v>0</v>
      </c>
    </row>
    <row r="24" spans="1:9" x14ac:dyDescent="0.2">
      <c r="A24" s="33"/>
      <c r="B24" s="3" t="s">
        <v>93</v>
      </c>
      <c r="C24" s="3">
        <v>4</v>
      </c>
      <c r="D24" s="33"/>
      <c r="E24" s="2"/>
      <c r="F24" s="2"/>
      <c r="G24" s="33"/>
      <c r="H24" s="28" t="s">
        <v>5</v>
      </c>
      <c r="I24" s="18">
        <v>2</v>
      </c>
    </row>
    <row r="25" spans="1:9" x14ac:dyDescent="0.2">
      <c r="A25" s="33"/>
      <c r="B25" s="3" t="s">
        <v>94</v>
      </c>
      <c r="C25" s="3">
        <v>5</v>
      </c>
      <c r="D25" s="85" t="s">
        <v>115</v>
      </c>
      <c r="E25" s="69" t="s">
        <v>42</v>
      </c>
      <c r="F25" s="2">
        <v>2</v>
      </c>
      <c r="G25" s="33"/>
      <c r="H25" s="29" t="s">
        <v>127</v>
      </c>
      <c r="I25" s="18">
        <v>1</v>
      </c>
    </row>
    <row r="26" spans="1:9" x14ac:dyDescent="0.2">
      <c r="A26" s="33"/>
      <c r="B26" s="3" t="s">
        <v>95</v>
      </c>
      <c r="C26" s="3">
        <v>6</v>
      </c>
      <c r="D26" s="33" t="s">
        <v>116</v>
      </c>
      <c r="E26" s="69" t="s">
        <v>5</v>
      </c>
      <c r="F26" s="2">
        <v>0</v>
      </c>
      <c r="G26" s="33" t="s">
        <v>12</v>
      </c>
      <c r="H26" s="29" t="s">
        <v>82</v>
      </c>
      <c r="I26" s="18">
        <v>1</v>
      </c>
    </row>
    <row r="27" spans="1:9" x14ac:dyDescent="0.2">
      <c r="A27" s="33"/>
      <c r="B27" s="2" t="s">
        <v>74</v>
      </c>
      <c r="C27" s="2">
        <v>10</v>
      </c>
      <c r="D27" s="33"/>
      <c r="E27" s="69"/>
      <c r="F27" s="3"/>
      <c r="G27" s="33"/>
      <c r="H27" s="29" t="s">
        <v>83</v>
      </c>
      <c r="I27" s="2">
        <v>3</v>
      </c>
    </row>
    <row r="28" spans="1:9" x14ac:dyDescent="0.2">
      <c r="A28" s="33"/>
      <c r="B28" s="2"/>
      <c r="C28" s="2"/>
      <c r="D28" s="33"/>
      <c r="E28" s="2"/>
      <c r="F28" s="2"/>
      <c r="G28" s="33"/>
      <c r="H28" s="29" t="s">
        <v>84</v>
      </c>
      <c r="I28" s="18">
        <v>2</v>
      </c>
    </row>
    <row r="29" spans="1:9" x14ac:dyDescent="0.2">
      <c r="A29" s="34" t="s">
        <v>28</v>
      </c>
      <c r="B29" s="5" t="s">
        <v>75</v>
      </c>
      <c r="C29" s="3">
        <v>3</v>
      </c>
      <c r="D29" s="33"/>
      <c r="E29" s="2"/>
      <c r="F29" s="2"/>
      <c r="G29" s="33"/>
      <c r="H29" s="28" t="s">
        <v>85</v>
      </c>
      <c r="I29" s="18">
        <v>4</v>
      </c>
    </row>
    <row r="30" spans="1:9" x14ac:dyDescent="0.2">
      <c r="A30" s="33"/>
      <c r="B30" s="5" t="s">
        <v>68</v>
      </c>
      <c r="C30" s="3">
        <v>4</v>
      </c>
      <c r="D30" s="33"/>
      <c r="E30" s="3"/>
      <c r="F30" s="3"/>
      <c r="G30" s="33"/>
      <c r="H30" s="3"/>
      <c r="I30" s="3"/>
    </row>
    <row r="31" spans="1:9" ht="15" customHeight="1" x14ac:dyDescent="0.2">
      <c r="A31" s="33"/>
      <c r="B31" s="5" t="s">
        <v>126</v>
      </c>
      <c r="C31" s="3">
        <v>5</v>
      </c>
      <c r="D31" s="33"/>
      <c r="E31" s="3"/>
      <c r="F31" s="3"/>
      <c r="G31" s="33" t="s">
        <v>86</v>
      </c>
      <c r="H31" s="3" t="s">
        <v>42</v>
      </c>
      <c r="I31" s="2">
        <v>1</v>
      </c>
    </row>
    <row r="32" spans="1:9" x14ac:dyDescent="0.2">
      <c r="A32" s="33"/>
      <c r="B32" s="28" t="s">
        <v>87</v>
      </c>
      <c r="C32" s="3">
        <v>4</v>
      </c>
      <c r="D32" s="33"/>
      <c r="E32" s="3"/>
      <c r="F32" s="3"/>
      <c r="G32" s="33"/>
      <c r="H32" s="3" t="s">
        <v>5</v>
      </c>
      <c r="I32" s="2">
        <v>0</v>
      </c>
    </row>
    <row r="33" spans="1:9" ht="12.75" customHeight="1" x14ac:dyDescent="0.2">
      <c r="A33" s="33"/>
      <c r="B33" s="3" t="s">
        <v>19</v>
      </c>
      <c r="C33" s="3">
        <v>0</v>
      </c>
      <c r="D33" s="33"/>
      <c r="E33" s="2"/>
      <c r="F33" s="2"/>
      <c r="G33" s="33"/>
      <c r="H33" s="2"/>
      <c r="I33" s="2"/>
    </row>
    <row r="34" spans="1:9" x14ac:dyDescent="0.2">
      <c r="A34" s="33"/>
      <c r="B34" s="3"/>
      <c r="C34" s="3"/>
      <c r="D34" s="33"/>
      <c r="E34" s="2"/>
      <c r="F34" s="2"/>
      <c r="G34" s="33" t="s">
        <v>107</v>
      </c>
      <c r="H34" s="28" t="s">
        <v>108</v>
      </c>
      <c r="I34" s="3">
        <v>2</v>
      </c>
    </row>
    <row r="35" spans="1:9" x14ac:dyDescent="0.2">
      <c r="A35" s="33"/>
      <c r="B35" s="2"/>
      <c r="C35" s="2"/>
      <c r="D35" s="33"/>
      <c r="E35" s="2"/>
      <c r="F35" s="2"/>
      <c r="G35" s="33"/>
      <c r="H35" s="28" t="s">
        <v>109</v>
      </c>
      <c r="I35" s="3">
        <v>2</v>
      </c>
    </row>
    <row r="36" spans="1:9" x14ac:dyDescent="0.2">
      <c r="A36" s="33"/>
      <c r="B36" s="2"/>
      <c r="C36" s="2"/>
      <c r="D36" s="33"/>
      <c r="E36" s="2"/>
      <c r="F36" s="2"/>
      <c r="G36" s="33"/>
      <c r="H36" s="69" t="s">
        <v>110</v>
      </c>
      <c r="I36" s="2">
        <v>2</v>
      </c>
    </row>
    <row r="37" spans="1:9" x14ac:dyDescent="0.2">
      <c r="A37" s="33"/>
      <c r="B37" s="3"/>
      <c r="C37" s="3"/>
      <c r="D37" s="33"/>
      <c r="E37" s="2"/>
      <c r="F37" s="2"/>
      <c r="G37" s="33"/>
      <c r="H37" s="69" t="s">
        <v>19</v>
      </c>
      <c r="I37" s="2">
        <v>0</v>
      </c>
    </row>
    <row r="38" spans="1:9" x14ac:dyDescent="0.2">
      <c r="A38" s="33"/>
      <c r="B38" s="3"/>
      <c r="C38" s="3"/>
      <c r="D38" s="33"/>
      <c r="E38" s="2"/>
      <c r="F38" s="2"/>
      <c r="G38" s="33"/>
      <c r="H38" s="2"/>
      <c r="I38" s="2"/>
    </row>
    <row r="39" spans="1:9" x14ac:dyDescent="0.2">
      <c r="A39" s="33"/>
      <c r="B39" s="3"/>
      <c r="C39" s="3"/>
      <c r="D39" s="33"/>
      <c r="E39" s="2"/>
      <c r="F39" s="2"/>
      <c r="G39" s="70" t="s">
        <v>118</v>
      </c>
      <c r="H39" s="2"/>
      <c r="I39" s="2"/>
    </row>
    <row r="40" spans="1:9" x14ac:dyDescent="0.2">
      <c r="A40" s="33"/>
      <c r="B40" s="2"/>
      <c r="C40" s="2"/>
      <c r="D40" s="33"/>
      <c r="E40" s="2"/>
      <c r="F40" s="2"/>
      <c r="G40" s="33" t="s">
        <v>43</v>
      </c>
      <c r="H40" s="2" t="s">
        <v>42</v>
      </c>
      <c r="I40" s="2"/>
    </row>
    <row r="41" spans="1:9" x14ac:dyDescent="0.2">
      <c r="A41" s="33"/>
      <c r="B41" s="2"/>
      <c r="C41" s="2"/>
      <c r="D41" s="33"/>
      <c r="E41" s="2"/>
      <c r="F41" s="2"/>
      <c r="G41" s="33"/>
      <c r="H41" s="2" t="s">
        <v>5</v>
      </c>
      <c r="I41" s="2"/>
    </row>
    <row r="42" spans="1:9" x14ac:dyDescent="0.2">
      <c r="A42" s="33"/>
      <c r="B42" s="2"/>
      <c r="C42" s="2"/>
      <c r="D42" s="33"/>
      <c r="E42" s="2"/>
      <c r="F42" s="2"/>
      <c r="G42" s="33"/>
      <c r="H42" s="2"/>
      <c r="I42" s="2"/>
    </row>
    <row r="43" spans="1:9" x14ac:dyDescent="0.2">
      <c r="G43" s="33" t="s">
        <v>76</v>
      </c>
      <c r="H43" s="3" t="s">
        <v>22</v>
      </c>
      <c r="I43" s="3"/>
    </row>
    <row r="44" spans="1:9" x14ac:dyDescent="0.2">
      <c r="G44" s="33"/>
      <c r="H44" s="3" t="s">
        <v>19</v>
      </c>
      <c r="I44" s="3"/>
    </row>
    <row r="45" spans="1:9" x14ac:dyDescent="0.2">
      <c r="D45" s="23"/>
      <c r="E45" s="4"/>
      <c r="F45" s="4"/>
      <c r="G45" s="33"/>
      <c r="H45" s="3" t="s">
        <v>23</v>
      </c>
      <c r="I45" s="3"/>
    </row>
    <row r="46" spans="1:9" x14ac:dyDescent="0.2">
      <c r="D46" s="23"/>
      <c r="E46" s="4"/>
      <c r="F46" s="4"/>
    </row>
    <row r="47" spans="1:9" x14ac:dyDescent="0.2">
      <c r="A47" s="125" t="s">
        <v>45</v>
      </c>
      <c r="B47" s="126"/>
      <c r="C47" s="126"/>
      <c r="D47" s="126"/>
      <c r="E47" s="127"/>
      <c r="F47" s="127"/>
      <c r="G47" s="31" t="s">
        <v>128</v>
      </c>
    </row>
    <row r="48" spans="1:9" ht="12.75" customHeight="1" x14ac:dyDescent="0.2">
      <c r="A48" s="109" t="s">
        <v>55</v>
      </c>
      <c r="B48" s="110"/>
      <c r="C48" s="110"/>
      <c r="D48" s="110"/>
      <c r="E48" s="3" t="s">
        <v>42</v>
      </c>
      <c r="F48" s="20">
        <v>2</v>
      </c>
      <c r="G48" s="31" t="s">
        <v>129</v>
      </c>
    </row>
    <row r="49" spans="1:9" ht="12.75" customHeight="1" x14ac:dyDescent="0.2">
      <c r="A49" s="129"/>
      <c r="B49" s="121"/>
      <c r="C49" s="121"/>
      <c r="D49" s="122"/>
      <c r="E49" s="3" t="s">
        <v>5</v>
      </c>
      <c r="F49" s="20">
        <v>0</v>
      </c>
      <c r="G49" s="32" t="s">
        <v>125</v>
      </c>
    </row>
    <row r="50" spans="1:9" x14ac:dyDescent="0.2">
      <c r="A50" s="109" t="s">
        <v>56</v>
      </c>
      <c r="B50" s="110"/>
      <c r="C50" s="110"/>
      <c r="D50" s="110"/>
      <c r="E50" s="3" t="s">
        <v>42</v>
      </c>
      <c r="F50" s="21">
        <v>2</v>
      </c>
      <c r="H50" s="4"/>
      <c r="I50" s="4"/>
    </row>
    <row r="51" spans="1:9" x14ac:dyDescent="0.2">
      <c r="A51" s="129"/>
      <c r="B51" s="121"/>
      <c r="C51" s="121"/>
      <c r="D51" s="122"/>
      <c r="E51" s="3" t="s">
        <v>5</v>
      </c>
      <c r="F51" s="21">
        <v>0</v>
      </c>
      <c r="G51" s="32"/>
      <c r="H51" s="4"/>
      <c r="I51" s="4"/>
    </row>
    <row r="52" spans="1:9" x14ac:dyDescent="0.2">
      <c r="A52" s="114" t="s">
        <v>46</v>
      </c>
      <c r="B52" s="110"/>
      <c r="C52" s="110"/>
      <c r="D52" s="110"/>
      <c r="E52" s="3" t="s">
        <v>42</v>
      </c>
      <c r="F52" s="20">
        <v>2</v>
      </c>
      <c r="G52" s="23"/>
      <c r="H52" s="4"/>
      <c r="I52" s="4"/>
    </row>
    <row r="53" spans="1:9" x14ac:dyDescent="0.2">
      <c r="A53" s="120"/>
      <c r="B53" s="121"/>
      <c r="C53" s="121"/>
      <c r="D53" s="122"/>
      <c r="E53" s="3" t="s">
        <v>5</v>
      </c>
      <c r="F53" s="20">
        <v>0</v>
      </c>
      <c r="G53" s="23"/>
      <c r="H53" s="4"/>
      <c r="I53" s="4"/>
    </row>
    <row r="54" spans="1:9" x14ac:dyDescent="0.2">
      <c r="A54" s="109" t="s">
        <v>61</v>
      </c>
      <c r="B54" s="110"/>
      <c r="C54" s="110"/>
      <c r="D54" s="110"/>
      <c r="E54" s="19" t="s">
        <v>42</v>
      </c>
      <c r="F54" s="20">
        <v>2</v>
      </c>
      <c r="G54" s="23"/>
      <c r="H54" s="4"/>
      <c r="I54" s="4"/>
    </row>
    <row r="55" spans="1:9" x14ac:dyDescent="0.2">
      <c r="A55" s="123"/>
      <c r="B55" s="110"/>
      <c r="C55" s="110"/>
      <c r="D55" s="110"/>
      <c r="E55" s="19" t="s">
        <v>5</v>
      </c>
      <c r="F55" s="20">
        <v>0</v>
      </c>
    </row>
    <row r="56" spans="1:9" x14ac:dyDescent="0.2">
      <c r="A56" s="109" t="s">
        <v>62</v>
      </c>
      <c r="B56" s="110"/>
      <c r="C56" s="110"/>
      <c r="D56" s="110"/>
      <c r="E56" s="3" t="s">
        <v>42</v>
      </c>
      <c r="F56" s="20">
        <v>2</v>
      </c>
    </row>
    <row r="57" spans="1:9" x14ac:dyDescent="0.2">
      <c r="A57" s="124"/>
      <c r="B57" s="121"/>
      <c r="C57" s="121"/>
      <c r="D57" s="122"/>
      <c r="E57" s="3" t="s">
        <v>5</v>
      </c>
      <c r="F57" s="20">
        <v>0</v>
      </c>
    </row>
    <row r="58" spans="1:9" x14ac:dyDescent="0.2">
      <c r="A58" s="109" t="s">
        <v>47</v>
      </c>
      <c r="B58" s="110"/>
      <c r="C58" s="110"/>
      <c r="D58" s="110"/>
      <c r="E58" s="3" t="s">
        <v>42</v>
      </c>
      <c r="F58" s="22">
        <v>2</v>
      </c>
    </row>
    <row r="59" spans="1:9" x14ac:dyDescent="0.2">
      <c r="A59" s="117"/>
      <c r="B59" s="117"/>
      <c r="C59" s="117"/>
      <c r="D59" s="117"/>
      <c r="E59" s="3" t="s">
        <v>5</v>
      </c>
      <c r="F59" s="22">
        <v>0</v>
      </c>
    </row>
  </sheetData>
  <sheetProtection formatCells="0" formatColumns="0" formatRows="0" insertColumns="0" insertRows="0" insertHyperlinks="0" deleteColumns="0" deleteRows="0" sort="0" autoFilter="0" pivotTables="0"/>
  <mergeCells count="17">
    <mergeCell ref="A1:I1"/>
    <mergeCell ref="A2:C2"/>
    <mergeCell ref="D2:F2"/>
    <mergeCell ref="A56:D56"/>
    <mergeCell ref="A48:D48"/>
    <mergeCell ref="A50:D50"/>
    <mergeCell ref="A52:D52"/>
    <mergeCell ref="A54:D54"/>
    <mergeCell ref="A49:D49"/>
    <mergeCell ref="A51:D51"/>
    <mergeCell ref="A59:D59"/>
    <mergeCell ref="G2:I2"/>
    <mergeCell ref="A58:D58"/>
    <mergeCell ref="A53:D53"/>
    <mergeCell ref="A55:D55"/>
    <mergeCell ref="A57:D57"/>
    <mergeCell ref="A47:F47"/>
  </mergeCells>
  <phoneticPr fontId="3" type="noConversion"/>
  <pageMargins left="0.75" right="0.75" top="1" bottom="1" header="0.5" footer="0.5"/>
  <pageSetup paperSize="8" scale="6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E58F5C230E38428CEFA7BD462923B7" ma:contentTypeVersion="13" ma:contentTypeDescription="Een nieuw document maken." ma:contentTypeScope="" ma:versionID="88a163e1e1e6df18bd28ef93463d501e">
  <xsd:schema xmlns:xsd="http://www.w3.org/2001/XMLSchema" xmlns:xs="http://www.w3.org/2001/XMLSchema" xmlns:p="http://schemas.microsoft.com/office/2006/metadata/properties" xmlns:ns2="270f7b5e-1269-4db4-b7cd-4bf02fd8e259" xmlns:ns3="d7b91b27-67c2-4b8b-813e-acf3ee854f0d" targetNamespace="http://schemas.microsoft.com/office/2006/metadata/properties" ma:root="true" ma:fieldsID="d89b1df1c768cdf2b28ccbdb5ffa447f" ns2:_="" ns3:_="">
    <xsd:import namespace="270f7b5e-1269-4db4-b7cd-4bf02fd8e259"/>
    <xsd:import namespace="d7b91b27-67c2-4b8b-813e-acf3ee854f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f7b5e-1269-4db4-b7cd-4bf02fd8e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91b27-67c2-4b8b-813e-acf3ee854f0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2A9B1-A1C1-4104-AE05-3D8C4FBE1B1D}">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http://purl.org/dc/terms/"/>
    <ds:schemaRef ds:uri="270f7b5e-1269-4db4-b7cd-4bf02fd8e259"/>
    <ds:schemaRef ds:uri="http://schemas.microsoft.com/office/infopath/2007/PartnerControls"/>
    <ds:schemaRef ds:uri="d7b91b27-67c2-4b8b-813e-acf3ee854f0d"/>
    <ds:schemaRef ds:uri="http://www.w3.org/XML/1998/namespace"/>
  </ds:schemaRefs>
</ds:datastoreItem>
</file>

<file path=customXml/itemProps2.xml><?xml version="1.0" encoding="utf-8"?>
<ds:datastoreItem xmlns:ds="http://schemas.openxmlformats.org/officeDocument/2006/customXml" ds:itemID="{5AEC4EF6-2FDF-451E-9C9D-875D08742C58}">
  <ds:schemaRefs>
    <ds:schemaRef ds:uri="http://schemas.microsoft.com/sharepoint/v3/contenttype/forms"/>
  </ds:schemaRefs>
</ds:datastoreItem>
</file>

<file path=customXml/itemProps3.xml><?xml version="1.0" encoding="utf-8"?>
<ds:datastoreItem xmlns:ds="http://schemas.openxmlformats.org/officeDocument/2006/customXml" ds:itemID="{0DD5C7C9-B077-408D-8DF9-DEC4FDAEC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f7b5e-1269-4db4-b7cd-4bf02fd8e259"/>
    <ds:schemaRef ds:uri="d7b91b27-67c2-4b8b-813e-acf3ee854f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28</vt:i4>
      </vt:variant>
    </vt:vector>
  </HeadingPairs>
  <TitlesOfParts>
    <vt:vector size="30" baseType="lpstr">
      <vt:lpstr>Invulblad</vt:lpstr>
      <vt:lpstr>Risicoscan</vt:lpstr>
      <vt:lpstr>Aantalpubliek</vt:lpstr>
      <vt:lpstr>Invulblad!Afdrukbereik</vt:lpstr>
      <vt:lpstr>Risicoscan!Afdrukbereik</vt:lpstr>
      <vt:lpstr>bereikbaaromgeving</vt:lpstr>
      <vt:lpstr>blok1</vt:lpstr>
      <vt:lpstr>blok11</vt:lpstr>
      <vt:lpstr>blok2</vt:lpstr>
      <vt:lpstr>blok3</vt:lpstr>
      <vt:lpstr>blok4</vt:lpstr>
      <vt:lpstr>blok5</vt:lpstr>
      <vt:lpstr>Dag</vt:lpstr>
      <vt:lpstr>Dagen</vt:lpstr>
      <vt:lpstr>Drank</vt:lpstr>
      <vt:lpstr>Duurevenement</vt:lpstr>
      <vt:lpstr>Ervaringevenement</vt:lpstr>
      <vt:lpstr>Gemeentegrens</vt:lpstr>
      <vt:lpstr>Leeftijd</vt:lpstr>
      <vt:lpstr>Locatie</vt:lpstr>
      <vt:lpstr>Ondergrond</vt:lpstr>
      <vt:lpstr>Publiek</vt:lpstr>
      <vt:lpstr>Publiekaantal</vt:lpstr>
      <vt:lpstr>Publieksstroom</vt:lpstr>
      <vt:lpstr>Samenloop</vt:lpstr>
      <vt:lpstr>Soort</vt:lpstr>
      <vt:lpstr>Specialeffects</vt:lpstr>
      <vt:lpstr>Specifiekegroepen</vt:lpstr>
      <vt:lpstr>Tijd</vt:lpstr>
      <vt:lpstr>toegankelijkheid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tvmaastricht</dc:creator>
  <cp:lastModifiedBy>Gebruiker</cp:lastModifiedBy>
  <cp:lastPrinted>2015-04-20T11:10:16Z</cp:lastPrinted>
  <dcterms:created xsi:type="dcterms:W3CDTF">2010-01-25T08:41:24Z</dcterms:created>
  <dcterms:modified xsi:type="dcterms:W3CDTF">2021-12-03T21:51:50Z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0x0101000BE58F5C230E38428CEFA7BD462923B7</vt:lpwstr>
  </property>
  <property fmtid="{D5CDD505-2E9C-101B-9397-08002B2CF9AE}" pid="3" name="_dlc_DocIdItemGuid">
    <vt:lpwstr>535d65f2-6d48-4f3f-af6d-006b64e5e537</vt:lpwstr>
  </property>
</Properties>
</file>